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SO 01 DVT Příchovick..." sheetId="2" r:id="rId2"/>
    <sheet name="02 - SO 02  Provizorní př..." sheetId="3" r:id="rId3"/>
    <sheet name="03 - Vedlejší a ostatní n..." sheetId="4" r:id="rId4"/>
    <sheet name="Pokyny pro vyplnění" sheetId="5" r:id="rId5"/>
  </sheets>
  <definedNames>
    <definedName name="_xlnm.Print_Area" localSheetId="0">'Rekapitulace stavby'!$D$4:$AO$33,'Rekapitulace stavby'!$C$39:$AQ$55</definedName>
    <definedName name="_xlnm.Print_Titles" localSheetId="0">'Rekapitulace stavby'!$49:$49</definedName>
    <definedName name="_xlnm._FilterDatabase" localSheetId="1" hidden="1">'01 - SO 01 DVT Příchovick...'!$C$85:$K$292</definedName>
    <definedName name="_xlnm.Print_Area" localSheetId="1">'01 - SO 01 DVT Příchovick...'!$C$4:$J$36,'01 - SO 01 DVT Příchovick...'!$C$42:$J$67,'01 - SO 01 DVT Příchovick...'!$C$73:$K$292</definedName>
    <definedName name="_xlnm.Print_Titles" localSheetId="1">'01 - SO 01 DVT Příchovick...'!$85:$85</definedName>
    <definedName name="_xlnm._FilterDatabase" localSheetId="2" hidden="1">'02 - SO 02  Provizorní př...'!$C$80:$K$110</definedName>
    <definedName name="_xlnm.Print_Area" localSheetId="2">'02 - SO 02  Provizorní př...'!$C$4:$J$36,'02 - SO 02  Provizorní př...'!$C$42:$J$62,'02 - SO 02  Provizorní př...'!$C$68:$K$110</definedName>
    <definedName name="_xlnm.Print_Titles" localSheetId="2">'02 - SO 02  Provizorní př...'!$80:$80</definedName>
    <definedName name="_xlnm._FilterDatabase" localSheetId="3" hidden="1">'03 - Vedlejší a ostatní n...'!$C$76:$K$121</definedName>
    <definedName name="_xlnm.Print_Area" localSheetId="3">'03 - Vedlejší a ostatní n...'!$C$4:$J$36,'03 - Vedlejší a ostatní n...'!$C$42:$J$58,'03 - Vedlejší a ostatní n...'!$C$64:$K$121</definedName>
    <definedName name="_xlnm.Print_Titles" localSheetId="3">'03 - Vedlejší a ostatní n...'!$76:$76</definedName>
    <definedName name="_xlnm.Print_Area" localSheetId="4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4"/>
  <c r="AX54"/>
  <c i="4" r="BI119"/>
  <c r="BH119"/>
  <c r="BG119"/>
  <c r="BF119"/>
  <c r="T119"/>
  <c r="R119"/>
  <c r="P119"/>
  <c r="BK119"/>
  <c r="J119"/>
  <c r="BE119"/>
  <c r="BI116"/>
  <c r="BH116"/>
  <c r="BG116"/>
  <c r="BF116"/>
  <c r="T116"/>
  <c r="R116"/>
  <c r="P116"/>
  <c r="BK116"/>
  <c r="J116"/>
  <c r="BE116"/>
  <c r="BI111"/>
  <c r="BH111"/>
  <c r="BG111"/>
  <c r="BF111"/>
  <c r="T111"/>
  <c r="R111"/>
  <c r="P111"/>
  <c r="BK111"/>
  <c r="J111"/>
  <c r="BE111"/>
  <c r="BI108"/>
  <c r="BH108"/>
  <c r="BG108"/>
  <c r="BF108"/>
  <c r="T108"/>
  <c r="R108"/>
  <c r="P108"/>
  <c r="BK108"/>
  <c r="J108"/>
  <c r="BE108"/>
  <c r="BI105"/>
  <c r="BH105"/>
  <c r="BG105"/>
  <c r="BF105"/>
  <c r="T105"/>
  <c r="R105"/>
  <c r="P105"/>
  <c r="BK105"/>
  <c r="J105"/>
  <c r="BE105"/>
  <c r="BI101"/>
  <c r="BH101"/>
  <c r="BG101"/>
  <c r="BF101"/>
  <c r="T101"/>
  <c r="R101"/>
  <c r="P101"/>
  <c r="BK101"/>
  <c r="J101"/>
  <c r="BE101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1"/>
  <c r="BH91"/>
  <c r="BG91"/>
  <c r="BF91"/>
  <c r="T91"/>
  <c r="R91"/>
  <c r="P91"/>
  <c r="BK91"/>
  <c r="J91"/>
  <c r="BE91"/>
  <c r="BI88"/>
  <c r="BH88"/>
  <c r="BG88"/>
  <c r="BF88"/>
  <c r="T88"/>
  <c r="R88"/>
  <c r="P88"/>
  <c r="BK88"/>
  <c r="J88"/>
  <c r="BE88"/>
  <c r="BI84"/>
  <c r="BH84"/>
  <c r="BG84"/>
  <c r="BF84"/>
  <c r="T84"/>
  <c r="R84"/>
  <c r="P84"/>
  <c r="BK84"/>
  <c r="J84"/>
  <c r="BE84"/>
  <c r="BI79"/>
  <c r="F34"/>
  <c i="1" r="BD54"/>
  <c i="4" r="BH79"/>
  <c r="F33"/>
  <c i="1" r="BC54"/>
  <c i="4" r="BG79"/>
  <c r="F32"/>
  <c i="1" r="BB54"/>
  <c i="4" r="BF79"/>
  <c r="J31"/>
  <c i="1" r="AW54"/>
  <c i="4" r="F31"/>
  <c i="1" r="BA54"/>
  <c i="4" r="T79"/>
  <c r="T78"/>
  <c r="T77"/>
  <c r="R79"/>
  <c r="R78"/>
  <c r="R77"/>
  <c r="P79"/>
  <c r="P78"/>
  <c r="P77"/>
  <c i="1" r="AU54"/>
  <c i="4" r="BK79"/>
  <c r="BK78"/>
  <c r="J78"/>
  <c r="BK77"/>
  <c r="J77"/>
  <c r="J56"/>
  <c r="J27"/>
  <c i="1" r="AG54"/>
  <c i="4" r="J79"/>
  <c r="BE79"/>
  <c r="J30"/>
  <c i="1" r="AV54"/>
  <c i="4" r="F30"/>
  <c i="1" r="AZ54"/>
  <c i="4" r="J57"/>
  <c r="F71"/>
  <c r="E69"/>
  <c r="F49"/>
  <c r="E47"/>
  <c r="J36"/>
  <c r="J21"/>
  <c r="E21"/>
  <c r="J73"/>
  <c r="J51"/>
  <c r="J20"/>
  <c r="J18"/>
  <c r="E18"/>
  <c r="F74"/>
  <c r="F52"/>
  <c r="J17"/>
  <c r="J15"/>
  <c r="E15"/>
  <c r="F73"/>
  <c r="F51"/>
  <c r="J14"/>
  <c r="J12"/>
  <c r="J71"/>
  <c r="J49"/>
  <c r="E7"/>
  <c r="E67"/>
  <c r="E45"/>
  <c i="1" r="AY53"/>
  <c r="AX53"/>
  <c i="3" r="BI110"/>
  <c r="BH110"/>
  <c r="BG110"/>
  <c r="BF110"/>
  <c r="T110"/>
  <c r="T109"/>
  <c r="R110"/>
  <c r="R109"/>
  <c r="P110"/>
  <c r="P109"/>
  <c r="BK110"/>
  <c r="BK109"/>
  <c r="J109"/>
  <c r="J110"/>
  <c r="BE110"/>
  <c r="J61"/>
  <c r="BI107"/>
  <c r="BH107"/>
  <c r="BG107"/>
  <c r="BF107"/>
  <c r="T107"/>
  <c r="T106"/>
  <c r="R107"/>
  <c r="R106"/>
  <c r="P107"/>
  <c r="P106"/>
  <c r="BK107"/>
  <c r="BK106"/>
  <c r="J106"/>
  <c r="J107"/>
  <c r="BE107"/>
  <c r="J60"/>
  <c r="BI103"/>
  <c r="BH103"/>
  <c r="BG103"/>
  <c r="BF103"/>
  <c r="T103"/>
  <c r="T102"/>
  <c r="R103"/>
  <c r="R102"/>
  <c r="P103"/>
  <c r="P102"/>
  <c r="BK103"/>
  <c r="BK102"/>
  <c r="J102"/>
  <c r="J103"/>
  <c r="BE103"/>
  <c r="J59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4"/>
  <c r="F34"/>
  <c i="1" r="BD53"/>
  <c i="3" r="BH84"/>
  <c r="F33"/>
  <c i="1" r="BC53"/>
  <c i="3" r="BG84"/>
  <c r="F32"/>
  <c i="1" r="BB53"/>
  <c i="3" r="BF84"/>
  <c r="J31"/>
  <c i="1" r="AW53"/>
  <c i="3" r="F31"/>
  <c i="1" r="BA53"/>
  <c i="3" r="T84"/>
  <c r="T83"/>
  <c r="T82"/>
  <c r="T81"/>
  <c r="R84"/>
  <c r="R83"/>
  <c r="R82"/>
  <c r="R81"/>
  <c r="P84"/>
  <c r="P83"/>
  <c r="P82"/>
  <c r="P81"/>
  <c i="1" r="AU53"/>
  <c i="3" r="BK84"/>
  <c r="BK83"/>
  <c r="J83"/>
  <c r="BK82"/>
  <c r="J82"/>
  <c r="BK81"/>
  <c r="J81"/>
  <c r="J56"/>
  <c r="J27"/>
  <c i="1" r="AG53"/>
  <c i="3" r="J84"/>
  <c r="BE84"/>
  <c r="J30"/>
  <c i="1" r="AV53"/>
  <c i="3" r="F30"/>
  <c i="1" r="AZ53"/>
  <c i="3" r="J58"/>
  <c r="J57"/>
  <c r="F75"/>
  <c r="E73"/>
  <c r="F49"/>
  <c r="E47"/>
  <c r="J36"/>
  <c r="J21"/>
  <c r="E21"/>
  <c r="J77"/>
  <c r="J51"/>
  <c r="J20"/>
  <c r="J18"/>
  <c r="E18"/>
  <c r="F78"/>
  <c r="F52"/>
  <c r="J17"/>
  <c r="J15"/>
  <c r="E15"/>
  <c r="F77"/>
  <c r="F51"/>
  <c r="J14"/>
  <c r="J12"/>
  <c r="J75"/>
  <c r="J49"/>
  <c r="E7"/>
  <c r="E71"/>
  <c r="E45"/>
  <c i="1" r="AY52"/>
  <c r="AX52"/>
  <c i="2" r="BI292"/>
  <c r="BH292"/>
  <c r="BG292"/>
  <c r="BF292"/>
  <c r="T292"/>
  <c r="T291"/>
  <c r="R292"/>
  <c r="R291"/>
  <c r="P292"/>
  <c r="P291"/>
  <c r="BK292"/>
  <c r="BK291"/>
  <c r="J291"/>
  <c r="J292"/>
  <c r="BE292"/>
  <c r="J66"/>
  <c r="BI283"/>
  <c r="BH283"/>
  <c r="BG283"/>
  <c r="BF283"/>
  <c r="T283"/>
  <c r="T282"/>
  <c r="R283"/>
  <c r="R282"/>
  <c r="P283"/>
  <c r="P282"/>
  <c r="BK283"/>
  <c r="BK282"/>
  <c r="J282"/>
  <c r="J283"/>
  <c r="BE283"/>
  <c r="J65"/>
  <c r="BI279"/>
  <c r="BH279"/>
  <c r="BG279"/>
  <c r="BF279"/>
  <c r="T279"/>
  <c r="R279"/>
  <c r="P279"/>
  <c r="BK279"/>
  <c r="J279"/>
  <c r="BE279"/>
  <c r="BI276"/>
  <c r="BH276"/>
  <c r="BG276"/>
  <c r="BF276"/>
  <c r="T276"/>
  <c r="R276"/>
  <c r="P276"/>
  <c r="BK276"/>
  <c r="J276"/>
  <c r="BE276"/>
  <c r="BI273"/>
  <c r="BH273"/>
  <c r="BG273"/>
  <c r="BF273"/>
  <c r="T273"/>
  <c r="R273"/>
  <c r="P273"/>
  <c r="BK273"/>
  <c r="J273"/>
  <c r="BE273"/>
  <c r="BI270"/>
  <c r="BH270"/>
  <c r="BG270"/>
  <c r="BF270"/>
  <c r="T270"/>
  <c r="R270"/>
  <c r="P270"/>
  <c r="BK270"/>
  <c r="J270"/>
  <c r="BE270"/>
  <c r="BI267"/>
  <c r="BH267"/>
  <c r="BG267"/>
  <c r="BF267"/>
  <c r="T267"/>
  <c r="R267"/>
  <c r="P267"/>
  <c r="BK267"/>
  <c r="J267"/>
  <c r="BE267"/>
  <c r="BI264"/>
  <c r="BH264"/>
  <c r="BG264"/>
  <c r="BF264"/>
  <c r="T264"/>
  <c r="R264"/>
  <c r="P264"/>
  <c r="BK264"/>
  <c r="J264"/>
  <c r="BE264"/>
  <c r="BI261"/>
  <c r="BH261"/>
  <c r="BG261"/>
  <c r="BF261"/>
  <c r="T261"/>
  <c r="R261"/>
  <c r="P261"/>
  <c r="BK261"/>
  <c r="J261"/>
  <c r="BE261"/>
  <c r="BI255"/>
  <c r="BH255"/>
  <c r="BG255"/>
  <c r="BF255"/>
  <c r="T255"/>
  <c r="R255"/>
  <c r="P255"/>
  <c r="BK255"/>
  <c r="J255"/>
  <c r="BE255"/>
  <c r="BI253"/>
  <c r="BH253"/>
  <c r="BG253"/>
  <c r="BF253"/>
  <c r="T253"/>
  <c r="R253"/>
  <c r="P253"/>
  <c r="BK253"/>
  <c r="J253"/>
  <c r="BE253"/>
  <c r="BI250"/>
  <c r="BH250"/>
  <c r="BG250"/>
  <c r="BF250"/>
  <c r="T250"/>
  <c r="T249"/>
  <c r="R250"/>
  <c r="R249"/>
  <c r="P250"/>
  <c r="P249"/>
  <c r="BK250"/>
  <c r="BK249"/>
  <c r="J249"/>
  <c r="J250"/>
  <c r="BE250"/>
  <c r="J64"/>
  <c r="BI246"/>
  <c r="BH246"/>
  <c r="BG246"/>
  <c r="BF246"/>
  <c r="T246"/>
  <c r="T245"/>
  <c r="R246"/>
  <c r="R245"/>
  <c r="P246"/>
  <c r="P245"/>
  <c r="BK246"/>
  <c r="BK245"/>
  <c r="J245"/>
  <c r="J246"/>
  <c r="BE246"/>
  <c r="J63"/>
  <c r="BI242"/>
  <c r="BH242"/>
  <c r="BG242"/>
  <c r="BF242"/>
  <c r="T242"/>
  <c r="T241"/>
  <c r="R242"/>
  <c r="R241"/>
  <c r="P242"/>
  <c r="P241"/>
  <c r="BK242"/>
  <c r="BK241"/>
  <c r="J241"/>
  <c r="J242"/>
  <c r="BE242"/>
  <c r="J62"/>
  <c r="BI238"/>
  <c r="BH238"/>
  <c r="BG238"/>
  <c r="BF238"/>
  <c r="T238"/>
  <c r="R238"/>
  <c r="P238"/>
  <c r="BK238"/>
  <c r="J238"/>
  <c r="BE238"/>
  <c r="BI233"/>
  <c r="BH233"/>
  <c r="BG233"/>
  <c r="BF233"/>
  <c r="T233"/>
  <c r="R233"/>
  <c r="P233"/>
  <c r="BK233"/>
  <c r="J233"/>
  <c r="BE233"/>
  <c r="BI230"/>
  <c r="BH230"/>
  <c r="BG230"/>
  <c r="BF230"/>
  <c r="T230"/>
  <c r="R230"/>
  <c r="P230"/>
  <c r="BK230"/>
  <c r="J230"/>
  <c r="BE230"/>
  <c r="BI227"/>
  <c r="BH227"/>
  <c r="BG227"/>
  <c r="BF227"/>
  <c r="T227"/>
  <c r="R227"/>
  <c r="P227"/>
  <c r="BK227"/>
  <c r="J227"/>
  <c r="BE227"/>
  <c r="BI224"/>
  <c r="BH224"/>
  <c r="BG224"/>
  <c r="BF224"/>
  <c r="T224"/>
  <c r="T223"/>
  <c r="R224"/>
  <c r="R223"/>
  <c r="P224"/>
  <c r="P223"/>
  <c r="BK224"/>
  <c r="BK223"/>
  <c r="J223"/>
  <c r="J224"/>
  <c r="BE224"/>
  <c r="J61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0"/>
  <c r="BH210"/>
  <c r="BG210"/>
  <c r="BF210"/>
  <c r="T210"/>
  <c r="R210"/>
  <c r="P210"/>
  <c r="BK210"/>
  <c r="J210"/>
  <c r="BE210"/>
  <c r="BI204"/>
  <c r="BH204"/>
  <c r="BG204"/>
  <c r="BF204"/>
  <c r="T204"/>
  <c r="T203"/>
  <c r="R204"/>
  <c r="R203"/>
  <c r="P204"/>
  <c r="P203"/>
  <c r="BK204"/>
  <c r="BK203"/>
  <c r="J203"/>
  <c r="J204"/>
  <c r="BE204"/>
  <c r="J60"/>
  <c r="BI200"/>
  <c r="BH200"/>
  <c r="BG200"/>
  <c r="BF200"/>
  <c r="T200"/>
  <c r="T199"/>
  <c r="R200"/>
  <c r="R199"/>
  <c r="P200"/>
  <c r="P199"/>
  <c r="BK200"/>
  <c r="BK199"/>
  <c r="J199"/>
  <c r="J200"/>
  <c r="BE200"/>
  <c r="J59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4"/>
  <c r="BH184"/>
  <c r="BG184"/>
  <c r="BF184"/>
  <c r="T184"/>
  <c r="R184"/>
  <c r="P184"/>
  <c r="BK184"/>
  <c r="J184"/>
  <c r="BE184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3"/>
  <c r="BH173"/>
  <c r="BG173"/>
  <c r="BF173"/>
  <c r="T173"/>
  <c r="R173"/>
  <c r="P173"/>
  <c r="BK173"/>
  <c r="J173"/>
  <c r="BE173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5"/>
  <c r="BH165"/>
  <c r="BG165"/>
  <c r="BF165"/>
  <c r="T165"/>
  <c r="R165"/>
  <c r="P165"/>
  <c r="BK165"/>
  <c r="J165"/>
  <c r="BE165"/>
  <c r="BI158"/>
  <c r="BH158"/>
  <c r="BG158"/>
  <c r="BF158"/>
  <c r="T158"/>
  <c r="R158"/>
  <c r="P158"/>
  <c r="BK158"/>
  <c r="J158"/>
  <c r="BE158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37"/>
  <c r="BH137"/>
  <c r="BG137"/>
  <c r="BF137"/>
  <c r="T137"/>
  <c r="R137"/>
  <c r="P137"/>
  <c r="BK137"/>
  <c r="J137"/>
  <c r="BE137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19"/>
  <c r="BH119"/>
  <c r="BG119"/>
  <c r="BF119"/>
  <c r="T119"/>
  <c r="R119"/>
  <c r="P119"/>
  <c r="BK119"/>
  <c r="J119"/>
  <c r="BE119"/>
  <c r="BI116"/>
  <c r="BH116"/>
  <c r="BG116"/>
  <c r="BF116"/>
  <c r="T116"/>
  <c r="R116"/>
  <c r="P116"/>
  <c r="BK116"/>
  <c r="J116"/>
  <c r="BE116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0"/>
  <c r="BH100"/>
  <c r="BG100"/>
  <c r="BF100"/>
  <c r="T100"/>
  <c r="R100"/>
  <c r="P100"/>
  <c r="BK100"/>
  <c r="J100"/>
  <c r="BE100"/>
  <c r="BI95"/>
  <c r="BH95"/>
  <c r="BG95"/>
  <c r="BF95"/>
  <c r="T95"/>
  <c r="R95"/>
  <c r="P95"/>
  <c r="BK95"/>
  <c r="J95"/>
  <c r="BE95"/>
  <c r="BI89"/>
  <c r="F34"/>
  <c i="1" r="BD52"/>
  <c i="2" r="BH89"/>
  <c r="F33"/>
  <c i="1" r="BC52"/>
  <c i="2" r="BG89"/>
  <c r="F32"/>
  <c i="1" r="BB52"/>
  <c i="2" r="BF89"/>
  <c r="J31"/>
  <c i="1" r="AW52"/>
  <c i="2" r="F31"/>
  <c i="1" r="BA52"/>
  <c i="2" r="T89"/>
  <c r="T88"/>
  <c r="T87"/>
  <c r="T86"/>
  <c r="R89"/>
  <c r="R88"/>
  <c r="R87"/>
  <c r="R86"/>
  <c r="P89"/>
  <c r="P88"/>
  <c r="P87"/>
  <c r="P86"/>
  <c i="1" r="AU52"/>
  <c i="2" r="BK89"/>
  <c r="BK88"/>
  <c r="J88"/>
  <c r="BK87"/>
  <c r="J87"/>
  <c r="BK86"/>
  <c r="J86"/>
  <c r="J56"/>
  <c r="J27"/>
  <c i="1" r="AG52"/>
  <c i="2" r="J89"/>
  <c r="BE89"/>
  <c r="J30"/>
  <c i="1" r="AV52"/>
  <c i="2" r="F30"/>
  <c i="1" r="AZ52"/>
  <c i="2" r="J58"/>
  <c r="J57"/>
  <c r="F80"/>
  <c r="E78"/>
  <c r="F49"/>
  <c r="E47"/>
  <c r="J36"/>
  <c r="J21"/>
  <c r="E21"/>
  <c r="J82"/>
  <c r="J51"/>
  <c r="J20"/>
  <c r="J18"/>
  <c r="E18"/>
  <c r="F83"/>
  <c r="F52"/>
  <c r="J17"/>
  <c r="J15"/>
  <c r="E15"/>
  <c r="F82"/>
  <c r="F51"/>
  <c r="J14"/>
  <c r="J12"/>
  <c r="J80"/>
  <c r="J49"/>
  <c r="E7"/>
  <c r="E76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<sst xmlns="http://schemas.openxmlformats.org/spreadsheetml/2006/main">
  <si>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</si>
  <si>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</si>
  <si>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</si>
  <si>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</si>
  <si>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</si>
  <si>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</si>
  <si>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</si>
  <si>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{39f9d8ee-4c7a-478a-9bf4-c22e0d600501}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</si>
  <si>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</si>
  <si>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</si>
  <si>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</si>
  <si>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</si>
  <si>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</si>
  <si>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</si>
  <si>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0,1</t>
  </si>
  <si>
    <t>Kód:</t>
  </si>
  <si>
    <t>293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</si>
  <si>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</si>
  <si>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</si>
  <si>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HORŠICE , DVT PŘÍCHOVICKÝ POTOK, Ř.KM 5,650 - 5,745 OPRAVA OPEVNĚNÍ</t>
  </si>
  <si>
    <t>KSO:</t>
  </si>
  <si>
    <t/>
  </si>
  <si>
    <t>CC-CZ:</t>
  </si>
  <si>
    <t>Místo:</t>
  </si>
  <si>
    <t xml:space="preserve">Horšice </t>
  </si>
  <si>
    <t>Datum:</t>
  </si>
  <si>
    <t>11. 6. 2018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</si>
  <si>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</si>
  <si>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</si>
  <si>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</si>
  <si>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</si>
  <si>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</si>
  <si>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</si>
  <si>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</si>
  <si>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</si>
  <si>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</si>
  <si>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</si>
  <si>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</si>
  <si>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</si>
  <si>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</si>
  <si>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</si>
  <si>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</si>
  <si>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</si>
  <si>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</si>
  <si>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</si>
  <si>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</si>
  <si>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</si>
  <si>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</si>
  <si>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</si>
  <si>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</si>
  <si>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</si>
  <si>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</si>
  <si>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</si>
  <si>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</si>
  <si>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</si>
  <si>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</si>
  <si>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</si>
  <si>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</si>
  <si>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</si>
  <si>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</si>
  <si>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</si>
  <si>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</si>
  <si>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</si>
  <si>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</si>
  <si>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</si>
  <si>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</si>
  <si>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</si>
  <si>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</si>
  <si>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</si>
  <si>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</si>
  <si>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</si>
  <si>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</si>
  <si>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</si>
  <si>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</si>
  <si>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</si>
  <si>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</si>
  <si>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DVT Příchovický potok, ř.km 5,650-5,745, Horšice, oprava opevnění</t>
  </si>
  <si>
    <t>ING</t>
  </si>
  <si>
    <t>1</t>
  </si>
  <si>
    <t>{52f5089a-1650-4821-81fd-d51cc24ffefa}</t>
  </si>
  <si>
    <t>2</t>
  </si>
  <si>
    <t>02</t>
  </si>
  <si>
    <t xml:space="preserve">SO 02  Provizorní příjezd</t>
  </si>
  <si>
    <t>{c541ab5d-cc75-4f73-937e-433d2b8099dc}</t>
  </si>
  <si>
    <t>03</t>
  </si>
  <si>
    <t>Vedlejší a ostatní náklady</t>
  </si>
  <si>
    <t>VON</t>
  </si>
  <si>
    <t>{5a016d87-6c80-46c4-baf7-51f414b89ba3}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</si>
  <si>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</si>
  <si>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</si>
  <si>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</si>
  <si>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</si>
  <si>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</si>
  <si>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</si>
  <si>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</si>
  <si>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SO 01 DVT Příchovický potok, ř.km 5,650-5,745, Horšice, oprava opevnění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</si>
  <si>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</si>
  <si>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</si>
  <si>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</si>
  <si>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</si>
  <si>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</si>
  <si>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</si>
  <si>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</si>
  <si>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</si>
  <si>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</si>
  <si>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</si>
  <si>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</si>
  <si>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</si>
  <si>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</si>
  <si>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</si>
  <si>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</si>
  <si>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</si>
  <si>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</si>
  <si>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</si>
  <si>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</si>
  <si>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</si>
  <si>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</si>
  <si>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</si>
  <si>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</si>
  <si>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</si>
  <si>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</si>
  <si>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</si>
  <si>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</si>
  <si>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</si>
  <si>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</si>
  <si>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</si>
  <si>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</si>
  <si>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</si>
  <si>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</si>
  <si>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</si>
  <si>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115000001R</t>
  </si>
  <si>
    <t xml:space="preserve">Zajištění převedení vody během realizace - část 1 </t>
  </si>
  <si>
    <t>kpl</t>
  </si>
  <si>
    <t>4</t>
  </si>
  <si>
    <t>434797315</t>
  </si>
  <si>
    <t>VV</t>
  </si>
  <si>
    <t>"příloha D.1.1"</t>
  </si>
  <si>
    <t>"potrubí OC DN 500 vč. podpěrné konstrukce, hrázka - zřízení a následné odstranění vč. odvozu na skládku"</t>
  </si>
  <si>
    <t>"provizorní hutněný zásyp v dl.60,0 m vč. sjezdu pro pojezd mechanizace korytem vodního toku- vhodný zhutnitelný materiál "</t>
  </si>
  <si>
    <t>"čerpání vody a pohotovostní čerpací souprava"</t>
  </si>
  <si>
    <t>1,0</t>
  </si>
  <si>
    <t>115000002R</t>
  </si>
  <si>
    <t xml:space="preserve">Zajištění převedení vody během realizace - část 2 </t>
  </si>
  <si>
    <t>-1402186023</t>
  </si>
  <si>
    <t>3</t>
  </si>
  <si>
    <t>113151111R</t>
  </si>
  <si>
    <t>Rozebrání zpevněných ploch ze silničních dílců vč. naložení na dopravní prostředek</t>
  </si>
  <si>
    <t>m2</t>
  </si>
  <si>
    <t>-2021718875</t>
  </si>
  <si>
    <t>"oprava opevnění potoka"</t>
  </si>
  <si>
    <t>168,65+167,27+6,7</t>
  </si>
  <si>
    <t>Součet</t>
  </si>
  <si>
    <t>111201101</t>
  </si>
  <si>
    <t>Odstranění křovin a stromů průměru kmene do 100 mm i s kořeny z celkové plochy do 1000 m2</t>
  </si>
  <si>
    <t>CS ÚRS 2018 01</t>
  </si>
  <si>
    <t>-564072929</t>
  </si>
  <si>
    <t>10,0</t>
  </si>
  <si>
    <t>5</t>
  </si>
  <si>
    <t>112101101R</t>
  </si>
  <si>
    <t>Odstranění stromů listnatých průměru kmene do 300 mm s odřezáním kmene a odvětvením</t>
  </si>
  <si>
    <t>kus</t>
  </si>
  <si>
    <t>-1437644402</t>
  </si>
  <si>
    <t>"vč. přemístění na skládku a poplatků na skládce"</t>
  </si>
  <si>
    <t>6</t>
  </si>
  <si>
    <t>112101103R</t>
  </si>
  <si>
    <t>Odstranění stromů listnatých průměru kmene do 700 mm s odřezáním kmene a odvětvením</t>
  </si>
  <si>
    <t>-850292288</t>
  </si>
  <si>
    <t>7</t>
  </si>
  <si>
    <t>112101121R</t>
  </si>
  <si>
    <t>Odstranění stromů jehličnatých průměru kmene do 300 mm s odřezáním kmene a odvětvením</t>
  </si>
  <si>
    <t>-1812111016</t>
  </si>
  <si>
    <t>"prům. 10 - 7 ks, prům. 15 - 1 ks"</t>
  </si>
  <si>
    <t>7+1</t>
  </si>
  <si>
    <t>8</t>
  </si>
  <si>
    <t>112201101R</t>
  </si>
  <si>
    <t>Odstranění pařezů D do 300 mm</t>
  </si>
  <si>
    <t>1374496086</t>
  </si>
  <si>
    <t>11,0</t>
  </si>
  <si>
    <t>9</t>
  </si>
  <si>
    <t>112201103R</t>
  </si>
  <si>
    <t>Odstranění pařezů D do 700 mm</t>
  </si>
  <si>
    <t>-2059571839</t>
  </si>
  <si>
    <t>2,0</t>
  </si>
  <si>
    <t>10</t>
  </si>
  <si>
    <t>112201104R</t>
  </si>
  <si>
    <t>Odstranění pařezů D do 900 mm</t>
  </si>
  <si>
    <t>-1516587199</t>
  </si>
  <si>
    <t>11</t>
  </si>
  <si>
    <t>112201105R</t>
  </si>
  <si>
    <t>Odstranění pařezů D přes 900 mm</t>
  </si>
  <si>
    <t>-157286543</t>
  </si>
  <si>
    <t>12</t>
  </si>
  <si>
    <t>111251111</t>
  </si>
  <si>
    <t>Drcení ořezaných větví D do 100 mm s odvozem do 20 km</t>
  </si>
  <si>
    <t>m3</t>
  </si>
  <si>
    <t>-1398707131</t>
  </si>
  <si>
    <t>"štěpkování vč. likvidace na skládce"</t>
  </si>
  <si>
    <t>13</t>
  </si>
  <si>
    <t>121101101</t>
  </si>
  <si>
    <t>Sejmutí ornice s přemístěním na vzdálenost do 50 m</t>
  </si>
  <si>
    <t>-334057769</t>
  </si>
  <si>
    <t>"stabilizační práh ř.km 5,650"</t>
  </si>
  <si>
    <t>2*3,0*0,10</t>
  </si>
  <si>
    <t>"stabilizační práh ř.km 5,734"</t>
  </si>
  <si>
    <t>10,0*0,10</t>
  </si>
  <si>
    <t>14</t>
  </si>
  <si>
    <t>114203103</t>
  </si>
  <si>
    <t>Rozebrání dlažeb z lomového kamene</t>
  </si>
  <si>
    <t>1121587659</t>
  </si>
  <si>
    <t>"příloha D.1.1.1 "</t>
  </si>
  <si>
    <t xml:space="preserve">"tl. 250 mm"     (231,65+36,96+36,96)*0,25</t>
  </si>
  <si>
    <t>"tl. 300 mm" 64,04*0,3</t>
  </si>
  <si>
    <t>122201101</t>
  </si>
  <si>
    <t xml:space="preserve">Odkopávky  nezapažené v hornině tř. 3 objem do 100 m3 vč. naložení na dopravní prostředek</t>
  </si>
  <si>
    <t>-2000943663</t>
  </si>
  <si>
    <t>"odstranění zeminy z kamenné dlažby"</t>
  </si>
  <si>
    <t>302,4*0,1</t>
  </si>
  <si>
    <t>16</t>
  </si>
  <si>
    <t>122201109</t>
  </si>
  <si>
    <t>Příplatek za lepivost u odkopávek v hornině tř. 1 až 3</t>
  </si>
  <si>
    <t>-1485461402</t>
  </si>
  <si>
    <t>"výpočet v pol 122201101 - cca80%"</t>
  </si>
  <si>
    <t>30,2/100*80</t>
  </si>
  <si>
    <t>17</t>
  </si>
  <si>
    <t>124203101</t>
  </si>
  <si>
    <t>Vykopávky do 1000 m3 pro koryta vodotečí v hornině tř. 3 vč. naložení na dopravní prostředek</t>
  </si>
  <si>
    <t>193183395</t>
  </si>
  <si>
    <t>"příloha D.1.4 - výkopové práce pro kamennou dlažbu"</t>
  </si>
  <si>
    <t>771,3*0,6</t>
  </si>
  <si>
    <t>-305,6*0,25</t>
  </si>
  <si>
    <t>-64,0*0,3</t>
  </si>
  <si>
    <t>-305,67*0,15</t>
  </si>
  <si>
    <t>-64,0*0,2</t>
  </si>
  <si>
    <t>-342,6*0,15</t>
  </si>
  <si>
    <t>-4,6</t>
  </si>
  <si>
    <t>18</t>
  </si>
  <si>
    <t>131201201</t>
  </si>
  <si>
    <t>Hloubení jam zapažených v hornině tř. 3 objemu do 100 m3 vč. naložení</t>
  </si>
  <si>
    <t>-1342668962</t>
  </si>
  <si>
    <t>"příloha D.1.6, D.1.7 stabilizační pasy"</t>
  </si>
  <si>
    <t>8,5*1,5</t>
  </si>
  <si>
    <t>11,5*1,8</t>
  </si>
  <si>
    <t>Mezisoučet</t>
  </si>
  <si>
    <t>"zatřídění hor.3 - 50%, hor.4 -50%"</t>
  </si>
  <si>
    <t>33,5/100*50</t>
  </si>
  <si>
    <t>19</t>
  </si>
  <si>
    <t>131301201</t>
  </si>
  <si>
    <t>Hloubení jam zapažených v hornině tř. 4 objemu do 100 m3 vč. naložení</t>
  </si>
  <si>
    <t>1877577747</t>
  </si>
  <si>
    <t>"výpočet v pol.131201201"</t>
  </si>
  <si>
    <t>16,8</t>
  </si>
  <si>
    <t>20</t>
  </si>
  <si>
    <t>182101101</t>
  </si>
  <si>
    <t>Svahování v zářezech v hornině tř. 1 až 4</t>
  </si>
  <si>
    <t>-764558706</t>
  </si>
  <si>
    <t>205,6+204,2</t>
  </si>
  <si>
    <t>162201102</t>
  </si>
  <si>
    <t>Vodorovné přemístění do 50 m výkopku z horniny tř. 1 až 4</t>
  </si>
  <si>
    <t>-1383053079</t>
  </si>
  <si>
    <t>"na mezideponi a zpět na zásyp"</t>
  </si>
  <si>
    <t>(9,8+16,7)*2</t>
  </si>
  <si>
    <t>22</t>
  </si>
  <si>
    <t>167101101</t>
  </si>
  <si>
    <t>Nakládání výkopku z hornin tř. 1 až 4 do 100 m3</t>
  </si>
  <si>
    <t>-895629838</t>
  </si>
  <si>
    <t>"na mezideponi pro zásyp"</t>
  </si>
  <si>
    <t>9,8+16,7</t>
  </si>
  <si>
    <t>23</t>
  </si>
  <si>
    <t>174101101</t>
  </si>
  <si>
    <t>Zásyp jam, šachet rýh nebo kolem objektů sypaninou se zhutněním</t>
  </si>
  <si>
    <t>1969865171</t>
  </si>
  <si>
    <t>24</t>
  </si>
  <si>
    <t>162700001R</t>
  </si>
  <si>
    <t>Likvidace přebytečného materiálu na skládku,vč. naložení, uložení a poplatků za skládku</t>
  </si>
  <si>
    <t>1805031572</t>
  </si>
  <si>
    <t xml:space="preserve">"odvoz přebytečného materiálu (zemina,  kámen) na skládku vč. souvisejících činností a poplatků v souladu s platnou legislativou"</t>
  </si>
  <si>
    <t>"bilance vykopané zeminy"</t>
  </si>
  <si>
    <t>30,2+252,5+33,5</t>
  </si>
  <si>
    <t xml:space="preserve">"- zemina pro zásyp"  -26,5</t>
  </si>
  <si>
    <t>25</t>
  </si>
  <si>
    <t>171111111R</t>
  </si>
  <si>
    <t>Hutnění základové spáry</t>
  </si>
  <si>
    <t>-1619333292</t>
  </si>
  <si>
    <t xml:space="preserve">"příloha D.1.1.1 - zhutnění podloží  pod dlažbu"</t>
  </si>
  <si>
    <t>771,3</t>
  </si>
  <si>
    <t>26</t>
  </si>
  <si>
    <t>167101101R</t>
  </si>
  <si>
    <t>Nakládání ornice na mezideponii do 100 m3</t>
  </si>
  <si>
    <t>-1965064596</t>
  </si>
  <si>
    <t>0,6+1,0</t>
  </si>
  <si>
    <t>27</t>
  </si>
  <si>
    <t>162301102R</t>
  </si>
  <si>
    <t xml:space="preserve">Vodorovné přemístění ornice do 50 m </t>
  </si>
  <si>
    <t>-1997628510</t>
  </si>
  <si>
    <t>1,6</t>
  </si>
  <si>
    <t>28</t>
  </si>
  <si>
    <t>181301101</t>
  </si>
  <si>
    <t>Rozprostření ornice tl vrstvy do 100 mm pl do 500 m2 v rovině nebo ve svahu do 1:5</t>
  </si>
  <si>
    <t>1709504789</t>
  </si>
  <si>
    <t>6,0+10,0</t>
  </si>
  <si>
    <t>29</t>
  </si>
  <si>
    <t>181411121</t>
  </si>
  <si>
    <t>Založení lučního trávníku výsevem plochy do 1000 m2 v rovině a ve svahu do 1:5</t>
  </si>
  <si>
    <t>1930375681</t>
  </si>
  <si>
    <t>16,0</t>
  </si>
  <si>
    <t>30</t>
  </si>
  <si>
    <t>M</t>
  </si>
  <si>
    <t>00572470</t>
  </si>
  <si>
    <t>osivo směs travní univerzál</t>
  </si>
  <si>
    <t>kg</t>
  </si>
  <si>
    <t>505879226</t>
  </si>
  <si>
    <t>16,0*0,025</t>
  </si>
  <si>
    <t>31</t>
  </si>
  <si>
    <t>114203202</t>
  </si>
  <si>
    <t>Očištění betonových tvárnic od malty</t>
  </si>
  <si>
    <t>-2072518482</t>
  </si>
  <si>
    <t>3,7*0,15</t>
  </si>
  <si>
    <t>Zakládání</t>
  </si>
  <si>
    <t>32</t>
  </si>
  <si>
    <t>279113123R</t>
  </si>
  <si>
    <t xml:space="preserve">Obnova stávající opevnění -  škvárobetonové tvárnice</t>
  </si>
  <si>
    <t>-550115473</t>
  </si>
  <si>
    <t xml:space="preserve">"původní  očištěné tvárnice"</t>
  </si>
  <si>
    <t>3,7</t>
  </si>
  <si>
    <t>Svislé a kompletní konstrukce</t>
  </si>
  <si>
    <t>33</t>
  </si>
  <si>
    <t>321321116</t>
  </si>
  <si>
    <t>Konstrukce vodních staveb ze ŽB tř. C 30/37 XC4, XF3, XA2, S3</t>
  </si>
  <si>
    <t>1859877164</t>
  </si>
  <si>
    <t>"příloha D.1.6 - stabil. práh ř.km 5,650"</t>
  </si>
  <si>
    <t>5,5*0,5</t>
  </si>
  <si>
    <t>"příloha D.1.7 - stabil. práh ř.km 5,734"</t>
  </si>
  <si>
    <t>7,2*0,5</t>
  </si>
  <si>
    <t>34</t>
  </si>
  <si>
    <t>321351010</t>
  </si>
  <si>
    <t>Bednění konstrukcí vodních staveb rovinné - zřízení</t>
  </si>
  <si>
    <t>-418175701</t>
  </si>
  <si>
    <t xml:space="preserve">"stabilizační  prahy "</t>
  </si>
  <si>
    <t>5,5*2+1,41*0,5*2+6,7*0,5</t>
  </si>
  <si>
    <t>7,2*2+1,6*0,5*2+10,0*0,5</t>
  </si>
  <si>
    <t>35</t>
  </si>
  <si>
    <t>321352010</t>
  </si>
  <si>
    <t>Bednění konstrukcí vodních staveb rovinné - odstranění</t>
  </si>
  <si>
    <t>339109206</t>
  </si>
  <si>
    <t>36,8</t>
  </si>
  <si>
    <t>36</t>
  </si>
  <si>
    <t>321368211</t>
  </si>
  <si>
    <t>Výztuž železobetonových konstrukcí vodních staveb ze svařovaných sítí</t>
  </si>
  <si>
    <t>t</t>
  </si>
  <si>
    <t>2080102347</t>
  </si>
  <si>
    <t>"příloha D.1.7, D.1.6"</t>
  </si>
  <si>
    <t>"ocelová výztuž KY81- 100/100/8 mm"</t>
  </si>
  <si>
    <t>"7,2*2= 14,4 m2*7,99kg/m2*1,05= 120,8 kg"</t>
  </si>
  <si>
    <t>"5,5*2=11,0m2*7,99kg/m2*1,05= 92,3 kg"</t>
  </si>
  <si>
    <t>0,3</t>
  </si>
  <si>
    <t>Vodorovné konstrukce</t>
  </si>
  <si>
    <t>37</t>
  </si>
  <si>
    <t>451571111</t>
  </si>
  <si>
    <t>Lože pod dlažby ze štěrkopísku vrstva tl do 100 mm</t>
  </si>
  <si>
    <t>720945828</t>
  </si>
  <si>
    <t>38</t>
  </si>
  <si>
    <t>451311531</t>
  </si>
  <si>
    <t xml:space="preserve">Podklad pro dlažbu z betonu prostého mrazuvzdorného tř. C 30/37 vrstva tl  200 mm</t>
  </si>
  <si>
    <t>-1317208878</t>
  </si>
  <si>
    <t xml:space="preserve">"oprava opevnění  potoka"</t>
  </si>
  <si>
    <t>39</t>
  </si>
  <si>
    <t>451573111</t>
  </si>
  <si>
    <t>Lože pod potrubí otevřený výkop ze štěrkopísku</t>
  </si>
  <si>
    <t>-1146152427</t>
  </si>
  <si>
    <t>"příloha D.1.6"</t>
  </si>
  <si>
    <t>3,7*0,10</t>
  </si>
  <si>
    <t>40</t>
  </si>
  <si>
    <t>452311141</t>
  </si>
  <si>
    <t>Podkladní desky z betonu prostého tř. C 16/20 otevřený výkop</t>
  </si>
  <si>
    <t>1709751427</t>
  </si>
  <si>
    <t>"příloha D.1.6, D.1.7 - pod základové prahy"</t>
  </si>
  <si>
    <t>3,5*0,5*0,10+2*1,2*0,5*0,10</t>
  </si>
  <si>
    <t>9,3*0,5*0,10</t>
  </si>
  <si>
    <t>41</t>
  </si>
  <si>
    <t>465513327</t>
  </si>
  <si>
    <t xml:space="preserve">Dlažba z lomového kamene na cementovou maltu s vyspárováním tl 300 mm </t>
  </si>
  <si>
    <t>696386285</t>
  </si>
  <si>
    <t>Úpravy povrchů, podlahy a osazování výplní</t>
  </si>
  <si>
    <t>42</t>
  </si>
  <si>
    <t>622511001R</t>
  </si>
  <si>
    <t xml:space="preserve">Penetrace povrchu </t>
  </si>
  <si>
    <t>-1612285624</t>
  </si>
  <si>
    <t>"vodou ředitelná kompozice na bázi modifikovaného styren-akrylátového kopolymeru, s nano-částicemi"</t>
  </si>
  <si>
    <t>11,9</t>
  </si>
  <si>
    <t>Trubní vedení</t>
  </si>
  <si>
    <t>43</t>
  </si>
  <si>
    <t>831312000R</t>
  </si>
  <si>
    <t>Montáž a dodávka kameninového potrubí DN 150</t>
  </si>
  <si>
    <t>m</t>
  </si>
  <si>
    <t>-1215972772</t>
  </si>
  <si>
    <t>"dodávka potrubí, montáž a uložení potrubí vč. pískového podsypu a obsypu"</t>
  </si>
  <si>
    <t>4,0</t>
  </si>
  <si>
    <t>Ostatní konstrukce a práce, bourání</t>
  </si>
  <si>
    <t>44</t>
  </si>
  <si>
    <t>467952011R</t>
  </si>
  <si>
    <t>Odstranění - demontáž dřevěného trámu</t>
  </si>
  <si>
    <t>-42868714</t>
  </si>
  <si>
    <t>"na konco úpravy</t>
  </si>
  <si>
    <t>7,4</t>
  </si>
  <si>
    <t>45</t>
  </si>
  <si>
    <t>961031511R</t>
  </si>
  <si>
    <t xml:space="preserve">Rozebrání základového zdiva z tvárnic </t>
  </si>
  <si>
    <t>-645455294</t>
  </si>
  <si>
    <t>(1,15*1,5+2*1,15*0,85)*0,15</t>
  </si>
  <si>
    <t>46</t>
  </si>
  <si>
    <t>961044111</t>
  </si>
  <si>
    <t>Bourání základů z betonu prostého</t>
  </si>
  <si>
    <t>-644677842</t>
  </si>
  <si>
    <t>"betonové lože kamenné dlažby"</t>
  </si>
  <si>
    <t>(305,57*0,15)+(64,04*0,20)</t>
  </si>
  <si>
    <t xml:space="preserve">"betonové monolitické  části opevnění" </t>
  </si>
  <si>
    <t>(2*10,0*0,6*0,15)+(7,4*0,75*0,5)</t>
  </si>
  <si>
    <t>47</t>
  </si>
  <si>
    <t>962022491</t>
  </si>
  <si>
    <t xml:space="preserve">Bourání zdiva  kamenného s naložením na dopravní prostředek</t>
  </si>
  <si>
    <t>1976285293</t>
  </si>
  <si>
    <t>"vybourání kamenného dnového prahu"</t>
  </si>
  <si>
    <t>6,8*0,5*0,7</t>
  </si>
  <si>
    <t>48</t>
  </si>
  <si>
    <t>969021121</t>
  </si>
  <si>
    <t>Vybourání kanalizačního potrubí DN do 200</t>
  </si>
  <si>
    <t>1055404824</t>
  </si>
  <si>
    <t>"rozebrání stávajícího kanalizičního potrubí"</t>
  </si>
  <si>
    <t>49</t>
  </si>
  <si>
    <t>321000002R</t>
  </si>
  <si>
    <t xml:space="preserve">Odvodňovací potrubí PVC KG SN 8 DN 100 dl. 1,0 m   D+M</t>
  </si>
  <si>
    <t>346168528</t>
  </si>
  <si>
    <t>"osazeno při realizaci vč. zaříznutí konců potrubí"</t>
  </si>
  <si>
    <t>36,0</t>
  </si>
  <si>
    <t>50</t>
  </si>
  <si>
    <t>977211111</t>
  </si>
  <si>
    <t xml:space="preserve">Řezání ŽB kcí hl do 200 mm stěnovou pilou </t>
  </si>
  <si>
    <t>-1290679165</t>
  </si>
  <si>
    <t>"odříznutí panelů na konci úpravy"</t>
  </si>
  <si>
    <t>51</t>
  </si>
  <si>
    <t>977211000R</t>
  </si>
  <si>
    <t>Zaříznutí konce betonového potrubí DN 600</t>
  </si>
  <si>
    <t>-1607352275</t>
  </si>
  <si>
    <t>"vč. odvozu vybouraných hmot na skládku a skládkovné"</t>
  </si>
  <si>
    <t>2,5</t>
  </si>
  <si>
    <t>52</t>
  </si>
  <si>
    <t>985131111</t>
  </si>
  <si>
    <t xml:space="preserve">Očištění ploch  tlakovou vodou</t>
  </si>
  <si>
    <t>-1104635324</t>
  </si>
  <si>
    <t>"konec opevnění v ř.km 5,745 - v místě přechodu mezi kamennou dlažbou a konstrukcí mostu( hrubé nečistoty, mech spod.)"</t>
  </si>
  <si>
    <t>2*2,0*1,5+7,4*0,8</t>
  </si>
  <si>
    <t>53</t>
  </si>
  <si>
    <t>942000001R</t>
  </si>
  <si>
    <t xml:space="preserve">Zajištění stávajího oplocení </t>
  </si>
  <si>
    <t>-1872510728</t>
  </si>
  <si>
    <t>"a obnova plotů v nutném rozsahu"</t>
  </si>
  <si>
    <t>997</t>
  </si>
  <si>
    <t>Přesun sutě</t>
  </si>
  <si>
    <t>54</t>
  </si>
  <si>
    <t>997000001R</t>
  </si>
  <si>
    <t>Likvidace vybouraných hmot</t>
  </si>
  <si>
    <t>-600504354</t>
  </si>
  <si>
    <t>" v souladu se zákonem o odpadech v platném znění vč. naložení, přemístění, uložení a poklatku za sládku"</t>
  </si>
  <si>
    <t xml:space="preserve">"výměry z pol.  961044111, 113151111R, 961044111,114203103,  962022491"</t>
  </si>
  <si>
    <t xml:space="preserve">"betonové lože a bet.část opevnění"  58,6*2,0+4,6*2</t>
  </si>
  <si>
    <t xml:space="preserve">"želbet. panely opevnění"   342,6*0,355</t>
  </si>
  <si>
    <t xml:space="preserve">"kanalizační potrubí"  4,0*0,063</t>
  </si>
  <si>
    <t xml:space="preserve">"kamenná dlažba "  (2,4+95,6)*2,5</t>
  </si>
  <si>
    <t>998</t>
  </si>
  <si>
    <t>Přesun hmot</t>
  </si>
  <si>
    <t>55</t>
  </si>
  <si>
    <t>998323011</t>
  </si>
  <si>
    <t>Přesun hmot pro jezy a stupně</t>
  </si>
  <si>
    <t>2074645595</t>
  </si>
  <si>
    <t xml:space="preserve">02 - SO 02  Provizorní příjezd</t>
  </si>
  <si>
    <t>-1035511958</t>
  </si>
  <si>
    <t>"uložení v místě pro následné rozprostření"</t>
  </si>
  <si>
    <t>300,0*0,10</t>
  </si>
  <si>
    <t>Rozebrání zpevněných ploch ze silničních panelů s naložením na dopravní prostředek</t>
  </si>
  <si>
    <t>1506389071</t>
  </si>
  <si>
    <t>35,0*3,5</t>
  </si>
  <si>
    <t>181951102</t>
  </si>
  <si>
    <t>Úprava pláně v hornině tř. 1 až 4 se zhutněním</t>
  </si>
  <si>
    <t>216718432</t>
  </si>
  <si>
    <t>"plošná úprava terénu, vyrovnání"</t>
  </si>
  <si>
    <t>300,0</t>
  </si>
  <si>
    <t>162201101R</t>
  </si>
  <si>
    <t>Vodorovné přemístění ornice do 20,0 m</t>
  </si>
  <si>
    <t>-410204364</t>
  </si>
  <si>
    <t>30,0</t>
  </si>
  <si>
    <t>-929267181</t>
  </si>
  <si>
    <t>1228111016</t>
  </si>
  <si>
    <t>-815953101</t>
  </si>
  <si>
    <t>-1545894124</t>
  </si>
  <si>
    <t>300,0*0,025</t>
  </si>
  <si>
    <t>291211111</t>
  </si>
  <si>
    <t>Zřízení plochy ze silničních panelů do lože tl 50 mm z kameniva</t>
  </si>
  <si>
    <t>-332880481</t>
  </si>
  <si>
    <t>"předpoklad panely firmy"</t>
  </si>
  <si>
    <t>112,5</t>
  </si>
  <si>
    <t>979054441</t>
  </si>
  <si>
    <t>Očištění rozebraných panelů</t>
  </si>
  <si>
    <t>-452120581</t>
  </si>
  <si>
    <t>998226011</t>
  </si>
  <si>
    <t>Přesun hmot pro pozemní komunikace a letiště s krytem montovaným z ŽB dílců</t>
  </si>
  <si>
    <t>2137898584</t>
  </si>
  <si>
    <t>03 - Vedlejší a ostatní náklady</t>
  </si>
  <si>
    <t>VRN - Vedlejší rozpočtové náklady</t>
  </si>
  <si>
    <t>VRN</t>
  </si>
  <si>
    <t>Vedlejší rozpočtové náklady</t>
  </si>
  <si>
    <t>000000001R</t>
  </si>
  <si>
    <t>Vytýčení inženýrských sítí a zařízení</t>
  </si>
  <si>
    <t>1024</t>
  </si>
  <si>
    <t>-181139052</t>
  </si>
  <si>
    <t>"vytýčení inženýrských sítí a zařízení"</t>
  </si>
  <si>
    <t>"vč. zajištění případné aktualizace vyjádření správců sítí, která pozbudou platnosti v období mezi předáním staveniště a vytýčením sítí"</t>
  </si>
  <si>
    <t>"provedení ručně kopaných sond pro zajištění přesné hloubky uložení podzemního sdělovacího vedení"</t>
  </si>
  <si>
    <t>000000002R</t>
  </si>
  <si>
    <t>Vytýčení stavby</t>
  </si>
  <si>
    <t>-618063541</t>
  </si>
  <si>
    <t>"vytýčení stavby (případně pozemků nebo provedení jiných geodetických prací)"</t>
  </si>
  <si>
    <t>"odborně způsobilou osobou v oboru zeměměřictví"</t>
  </si>
  <si>
    <t>000000003R</t>
  </si>
  <si>
    <t>Zařízení staveniště</t>
  </si>
  <si>
    <t>588195979</t>
  </si>
  <si>
    <t>"zajištění a zabezpečení staveniště, zřízení a likvidace zařízení staveniště, vč. případných přípojek, přístupů, skládek, deponií a pod."</t>
  </si>
  <si>
    <t>000000004R</t>
  </si>
  <si>
    <t xml:space="preserve">Povodňový  plán</t>
  </si>
  <si>
    <t>2023073110</t>
  </si>
  <si>
    <t>"provedení opatření vyplývajících z povodňového plánu, aktualizace (přizpůsobení) povodňového "</t>
  </si>
  <si>
    <t>000000005R</t>
  </si>
  <si>
    <t>Provedení opatření pro ochranuchráněných živočichů a rostlin</t>
  </si>
  <si>
    <t>-2127387224</t>
  </si>
  <si>
    <t>"provedení (zabezpečení) opatření nezbytných pro ochranu zvláště chráněných částí přírody (např. záchranný přenos)"</t>
  </si>
  <si>
    <t>000000006R</t>
  </si>
  <si>
    <t>Dopravní opatření</t>
  </si>
  <si>
    <t>1009567909</t>
  </si>
  <si>
    <t>"projednání a zajištění zvláštního užívání komunikací a veřejných ploch, včetně zajištění dopravního značení"</t>
  </si>
  <si>
    <t>"a to v rozsahu nezbytném pro řádné a bezpečné provádění stavby"</t>
  </si>
  <si>
    <t>000000007R</t>
  </si>
  <si>
    <t>Zajištění živočichů</t>
  </si>
  <si>
    <t>1768672893</t>
  </si>
  <si>
    <t>"zajištění slovení rybí obsátky a transfer živočichů k tomu oprávněnou osobou"</t>
  </si>
  <si>
    <t>"vč. pořízení protokolu a zajištění oznámení zahájení prací na vodním toku příslušnému uživateli rybářského revíru"</t>
  </si>
  <si>
    <t>000000008R</t>
  </si>
  <si>
    <t>Dotčené pozemky</t>
  </si>
  <si>
    <t>851910695</t>
  </si>
  <si>
    <t>"protokolární předání stavbou dotčených pozemků a komunikací, uvedených do původního stavu, zpět jejich vlastníkům"</t>
  </si>
  <si>
    <t>000000009R</t>
  </si>
  <si>
    <t>Doplnění dokumentace</t>
  </si>
  <si>
    <t>-2104914212</t>
  </si>
  <si>
    <t>"zpracování a předání doplněné dokumentace pro provádění stavby o realizační detaily stavby a technologické postupy zhotovitele"</t>
  </si>
  <si>
    <t>000000010R</t>
  </si>
  <si>
    <t>Dokumentace skutečného provedení stavby</t>
  </si>
  <si>
    <t>-1404285724</t>
  </si>
  <si>
    <t xml:space="preserve">"zpracování a předání  dokumentace skutečného provedení stavby (3pare + 1 v elektronické formě) objednateli"</t>
  </si>
  <si>
    <t>"zaměření skutečného provedení stavby - geodetická část dokumentace (3 pare + 1 v elektronické formě)"</t>
  </si>
  <si>
    <t>"v rozsahu odpovídajícím příslušným právním předpisům, pořízení fotodokumentace stavby"</t>
  </si>
  <si>
    <t>000000011R</t>
  </si>
  <si>
    <t xml:space="preserve">Plán BOZP na staveništi </t>
  </si>
  <si>
    <t>-1422363434</t>
  </si>
  <si>
    <t xml:space="preserve">"provedení opatření vyplývajících  z plánu bezpečnosti a ochrany zdraví při práci, aktualizace (přizpůsobení) plánu bezpečnosti a ochrany zdraví </t>
  </si>
  <si>
    <t>000000012R</t>
  </si>
  <si>
    <t>Provádění prací ve ztížených podmínkách</t>
  </si>
  <si>
    <t>-79855321</t>
  </si>
  <si>
    <t>"stísněné podmínky při provádění prací v místech stávajícího oplocení přilehlých zahrad"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</si>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</sst>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7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14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2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2" fillId="2" borderId="0" xfId="1" applyFont="1" applyFill="1" applyAlignment="1">
      <alignment vertical="center"/>
    </xf>
    <xf numFmtId="0" fontId="14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4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4" fontId="37" fillId="0" borderId="28" xfId="0" applyNumberFormat="1" applyFont="1" applyBorder="1" applyAlignment="1" applyProtection="1">
      <alignment vertical="center"/>
    </xf>
    <xf numFmtId="4" fontId="37" fillId="3" borderId="28" xfId="0" applyNumberFormat="1" applyFont="1" applyFill="1" applyBorder="1" applyAlignment="1" applyProtection="1">
      <alignment vertical="center"/>
      <protection locked="0"/>
    </xf>
    <xf numFmtId="0" fontId="37" fillId="0" borderId="5" xfId="0" applyFont="1" applyBorder="1" applyAlignment="1">
      <alignment vertical="center"/>
    </xf>
    <xf numFmtId="0" fontId="37" fillId="3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8" fillId="0" borderId="29" xfId="0" applyFont="1" applyBorder="1" applyAlignment="1">
      <alignment vertical="center" wrapText="1"/>
      <protection locked="0"/>
    </xf>
    <xf numFmtId="0" fontId="38" fillId="0" borderId="30" xfId="0" applyFont="1" applyBorder="1" applyAlignment="1">
      <alignment vertical="center" wrapText="1"/>
      <protection locked="0"/>
    </xf>
    <xf numFmtId="0" fontId="38" fillId="0" borderId="31" xfId="0" applyFont="1" applyBorder="1" applyAlignment="1">
      <alignment vertical="center" wrapText="1"/>
      <protection locked="0"/>
    </xf>
    <xf numFmtId="0" fontId="38" fillId="0" borderId="32" xfId="0" applyFont="1" applyBorder="1" applyAlignment="1">
      <alignment horizontal="center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8" fillId="0" borderId="33" xfId="0" applyFont="1" applyBorder="1" applyAlignment="1">
      <alignment horizontal="center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horizontal="left" wrapText="1"/>
      <protection locked="0"/>
    </xf>
    <xf numFmtId="0" fontId="38" fillId="0" borderId="33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49" fontId="41" fillId="0" borderId="1" xfId="0" applyNumberFormat="1" applyFont="1" applyBorder="1" applyAlignment="1">
      <alignment horizontal="left" vertical="center" wrapText="1"/>
      <protection locked="0"/>
    </xf>
    <xf numFmtId="49" fontId="41" fillId="0" borderId="1" xfId="0" applyNumberFormat="1" applyFont="1" applyBorder="1" applyAlignment="1">
      <alignment vertical="center" wrapText="1"/>
      <protection locked="0"/>
    </xf>
    <xf numFmtId="0" fontId="38" fillId="0" borderId="35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vertical="center" wrapText="1"/>
      <protection locked="0"/>
    </xf>
    <xf numFmtId="0" fontId="38" fillId="0" borderId="36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top"/>
      <protection locked="0"/>
    </xf>
    <xf numFmtId="0" fontId="38" fillId="0" borderId="0" xfId="0" applyFont="1" applyAlignment="1">
      <alignment vertical="top"/>
      <protection locked="0"/>
    </xf>
    <xf numFmtId="0" fontId="38" fillId="0" borderId="29" xfId="0" applyFont="1" applyBorder="1" applyAlignment="1">
      <alignment horizontal="left" vertical="center"/>
      <protection locked="0"/>
    </xf>
    <xf numFmtId="0" fontId="38" fillId="0" borderId="30" xfId="0" applyFont="1" applyBorder="1" applyAlignment="1">
      <alignment horizontal="left" vertical="center"/>
      <protection locked="0"/>
    </xf>
    <xf numFmtId="0" fontId="38" fillId="0" borderId="31" xfId="0" applyFont="1" applyBorder="1" applyAlignment="1">
      <alignment horizontal="left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center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1" fillId="0" borderId="32" xfId="0" applyFont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center" vertical="center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38" fillId="0" borderId="29" xfId="0" applyFont="1" applyBorder="1" applyAlignment="1">
      <alignment horizontal="left" vertical="center" wrapText="1"/>
      <protection locked="0"/>
    </xf>
    <xf numFmtId="0" fontId="38" fillId="0" borderId="30" xfId="0" applyFont="1" applyBorder="1" applyAlignment="1">
      <alignment horizontal="left" vertical="center" wrapText="1"/>
      <protection locked="0"/>
    </xf>
    <xf numFmtId="0" fontId="38" fillId="0" borderId="3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/>
      <protection locked="0"/>
    </xf>
    <xf numFmtId="0" fontId="41" fillId="0" borderId="35" xfId="0" applyFont="1" applyBorder="1" applyAlignment="1">
      <alignment horizontal="left" vertical="center" wrapText="1"/>
      <protection locked="0"/>
    </xf>
    <xf numFmtId="0" fontId="41" fillId="0" borderId="34" xfId="0" applyFont="1" applyBorder="1" applyAlignment="1">
      <alignment horizontal="left" vertical="center" wrapText="1"/>
      <protection locked="0"/>
    </xf>
    <xf numFmtId="0" fontId="41" fillId="0" borderId="36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top"/>
      <protection locked="0"/>
    </xf>
    <xf numFmtId="0" fontId="41" fillId="0" borderId="1" xfId="0" applyFont="1" applyBorder="1" applyAlignment="1">
      <alignment horizontal="center" vertical="top"/>
      <protection locked="0"/>
    </xf>
    <xf numFmtId="0" fontId="41" fillId="0" borderId="35" xfId="0" applyFont="1" applyBorder="1" applyAlignment="1">
      <alignment horizontal="left" vertical="center"/>
      <protection locked="0"/>
    </xf>
    <xf numFmtId="0" fontId="41" fillId="0" borderId="36" xfId="0" applyFont="1" applyBorder="1" applyAlignment="1">
      <alignment horizontal="left" vertical="center"/>
      <protection locked="0"/>
    </xf>
    <xf numFmtId="0" fontId="43" fillId="0" borderId="0" xfId="0" applyFont="1" applyAlignment="1">
      <alignment vertical="center"/>
      <protection locked="0"/>
    </xf>
    <xf numFmtId="0" fontId="40" fillId="0" borderId="1" xfId="0" applyFont="1" applyBorder="1" applyAlignment="1">
      <alignment vertical="center"/>
      <protection locked="0"/>
    </xf>
    <xf numFmtId="0" fontId="43" fillId="0" borderId="34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1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0" fillId="0" borderId="34" xfId="0" applyFont="1" applyBorder="1" applyAlignment="1">
      <alignment horizontal="left"/>
      <protection locked="0"/>
    </xf>
    <xf numFmtId="0" fontId="43" fillId="0" borderId="34" xfId="0" applyFont="1" applyBorder="1" applyAlignment="1">
      <protection locked="0"/>
    </xf>
    <xf numFmtId="0" fontId="38" fillId="0" borderId="32" xfId="0" applyFont="1" applyBorder="1" applyAlignment="1">
      <alignment vertical="top"/>
      <protection locked="0"/>
    </xf>
    <xf numFmtId="0" fontId="38" fillId="0" borderId="33" xfId="0" applyFont="1" applyBorder="1" applyAlignment="1">
      <alignment vertical="top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35" xfId="0" applyFont="1" applyBorder="1" applyAlignment="1">
      <alignment vertical="top"/>
      <protection locked="0"/>
    </xf>
    <xf numFmtId="0" fontId="38" fillId="0" borderId="34" xfId="0" applyFont="1" applyBorder="1" applyAlignment="1">
      <alignment vertical="top"/>
      <protection locked="0"/>
    </xf>
    <xf numFmtId="0" fontId="38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/>
      <c r="BS2" s="24" t="s">
        <v>8</v>
      </c>
      <c r="BT2" s="24" t="s">
        <v>9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ht="36.96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17</v>
      </c>
      <c r="BS5" s="24" t="s">
        <v>8</v>
      </c>
    </row>
    <row r="6" ht="36.96" customHeight="1">
      <c r="B6" s="28"/>
      <c r="C6" s="29"/>
      <c r="D6" s="37" t="s">
        <v>18</v>
      </c>
      <c r="E6" s="29"/>
      <c r="F6" s="29"/>
      <c r="G6" s="29"/>
      <c r="H6" s="29"/>
      <c r="I6" s="29"/>
      <c r="J6" s="29"/>
      <c r="K6" s="38" t="s">
        <v>19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8</v>
      </c>
    </row>
    <row r="7" ht="14.4" customHeight="1">
      <c r="B7" s="28"/>
      <c r="C7" s="29"/>
      <c r="D7" s="40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22</v>
      </c>
      <c r="AL7" s="29"/>
      <c r="AM7" s="29"/>
      <c r="AN7" s="35" t="s">
        <v>21</v>
      </c>
      <c r="AO7" s="29"/>
      <c r="AP7" s="29"/>
      <c r="AQ7" s="31"/>
      <c r="BE7" s="39"/>
      <c r="BS7" s="24" t="s">
        <v>8</v>
      </c>
    </row>
    <row r="8" ht="14.4" customHeight="1">
      <c r="B8" s="28"/>
      <c r="C8" s="29"/>
      <c r="D8" s="40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25</v>
      </c>
      <c r="AL8" s="29"/>
      <c r="AM8" s="29"/>
      <c r="AN8" s="41" t="s">
        <v>26</v>
      </c>
      <c r="AO8" s="29"/>
      <c r="AP8" s="29"/>
      <c r="AQ8" s="31"/>
      <c r="BE8" s="39"/>
      <c r="BS8" s="24" t="s">
        <v>8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"/>
      <c r="BS9" s="24" t="s">
        <v>8</v>
      </c>
    </row>
    <row r="10" ht="14.4" customHeight="1">
      <c r="B10" s="28"/>
      <c r="C10" s="29"/>
      <c r="D10" s="40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28</v>
      </c>
      <c r="AL10" s="29"/>
      <c r="AM10" s="29"/>
      <c r="AN10" s="35" t="s">
        <v>21</v>
      </c>
      <c r="AO10" s="29"/>
      <c r="AP10" s="29"/>
      <c r="AQ10" s="31"/>
      <c r="BE10" s="39"/>
      <c r="BS10" s="24" t="s">
        <v>8</v>
      </c>
    </row>
    <row r="11" ht="18.48" customHeight="1">
      <c r="B11" s="28"/>
      <c r="C11" s="29"/>
      <c r="D11" s="29"/>
      <c r="E11" s="35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30</v>
      </c>
      <c r="AL11" s="29"/>
      <c r="AM11" s="29"/>
      <c r="AN11" s="35" t="s">
        <v>21</v>
      </c>
      <c r="AO11" s="29"/>
      <c r="AP11" s="29"/>
      <c r="AQ11" s="31"/>
      <c r="BE11" s="39"/>
      <c r="BS11" s="24" t="s">
        <v>8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8</v>
      </c>
    </row>
    <row r="13" ht="14.4" customHeight="1">
      <c r="B13" s="28"/>
      <c r="C13" s="29"/>
      <c r="D13" s="40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28</v>
      </c>
      <c r="AL13" s="29"/>
      <c r="AM13" s="29"/>
      <c r="AN13" s="42" t="s">
        <v>32</v>
      </c>
      <c r="AO13" s="29"/>
      <c r="AP13" s="29"/>
      <c r="AQ13" s="31"/>
      <c r="BE13" s="39"/>
      <c r="BS13" s="24" t="s">
        <v>8</v>
      </c>
    </row>
    <row r="14">
      <c r="B14" s="28"/>
      <c r="C14" s="29"/>
      <c r="D14" s="29"/>
      <c r="E14" s="42" t="s">
        <v>32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30</v>
      </c>
      <c r="AL14" s="29"/>
      <c r="AM14" s="29"/>
      <c r="AN14" s="42" t="s">
        <v>32</v>
      </c>
      <c r="AO14" s="29"/>
      <c r="AP14" s="29"/>
      <c r="AQ14" s="31"/>
      <c r="BE14" s="39"/>
      <c r="BS14" s="24" t="s">
        <v>8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28</v>
      </c>
      <c r="AL16" s="29"/>
      <c r="AM16" s="29"/>
      <c r="AN16" s="35" t="s">
        <v>21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29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30</v>
      </c>
      <c r="AL17" s="29"/>
      <c r="AM17" s="29"/>
      <c r="AN17" s="35" t="s">
        <v>21</v>
      </c>
      <c r="AO17" s="29"/>
      <c r="AP17" s="29"/>
      <c r="AQ17" s="31"/>
      <c r="BE17" s="39"/>
      <c r="BS17" s="24" t="s">
        <v>34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8</v>
      </c>
    </row>
    <row r="19" ht="14.4" customHeight="1">
      <c r="B19" s="28"/>
      <c r="C19" s="29"/>
      <c r="D19" s="40" t="s">
        <v>35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8</v>
      </c>
    </row>
    <row r="20" ht="16.5" customHeight="1">
      <c r="B20" s="28"/>
      <c r="C20" s="29"/>
      <c r="D20" s="29"/>
      <c r="E20" s="44" t="s">
        <v>21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9"/>
      <c r="AP20" s="29"/>
      <c r="AQ20" s="31"/>
      <c r="BE20" s="39"/>
      <c r="BS20" s="24" t="s">
        <v>34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9"/>
      <c r="AQ22" s="31"/>
      <c r="BE22" s="39"/>
    </row>
    <row r="23" s="1" customFormat="1" ht="25.92" customHeight="1">
      <c r="B23" s="46"/>
      <c r="C23" s="47"/>
      <c r="D23" s="48" t="s">
        <v>36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ROUND(AG51,2)</f>
        <v>0</v>
      </c>
      <c r="AL23" s="49"/>
      <c r="AM23" s="49"/>
      <c r="AN23" s="49"/>
      <c r="AO23" s="49"/>
      <c r="AP23" s="47"/>
      <c r="AQ23" s="51"/>
      <c r="BE23" s="39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9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37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38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39</v>
      </c>
      <c r="AL25" s="52"/>
      <c r="AM25" s="52"/>
      <c r="AN25" s="52"/>
      <c r="AO25" s="52"/>
      <c r="AP25" s="47"/>
      <c r="AQ25" s="51"/>
      <c r="BE25" s="39"/>
    </row>
    <row r="26" s="2" customFormat="1" ht="14.4" customHeight="1">
      <c r="B26" s="53"/>
      <c r="C26" s="54"/>
      <c r="D26" s="55" t="s">
        <v>40</v>
      </c>
      <c r="E26" s="54"/>
      <c r="F26" s="55" t="s">
        <v>41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ROUND(AZ51,2)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9"/>
    </row>
    <row r="27" s="2" customFormat="1" ht="14.4" customHeight="1">
      <c r="B27" s="53"/>
      <c r="C27" s="54"/>
      <c r="D27" s="54"/>
      <c r="E27" s="54"/>
      <c r="F27" s="55" t="s">
        <v>42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ROUND(BA51,2)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9"/>
    </row>
    <row r="28" hidden="1" s="2" customFormat="1" ht="14.4" customHeight="1">
      <c r="B28" s="53"/>
      <c r="C28" s="54"/>
      <c r="D28" s="54"/>
      <c r="E28" s="54"/>
      <c r="F28" s="55" t="s">
        <v>43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ROUND(BB51,2)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9"/>
    </row>
    <row r="29" hidden="1" s="2" customFormat="1" ht="14.4" customHeight="1">
      <c r="B29" s="53"/>
      <c r="C29" s="54"/>
      <c r="D29" s="54"/>
      <c r="E29" s="54"/>
      <c r="F29" s="55" t="s">
        <v>44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ROUND(BC51,2)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9"/>
    </row>
    <row r="30" hidden="1" s="2" customFormat="1" ht="14.4" customHeight="1">
      <c r="B30" s="53"/>
      <c r="C30" s="54"/>
      <c r="D30" s="54"/>
      <c r="E30" s="54"/>
      <c r="F30" s="55" t="s">
        <v>45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ROUND(BD51,2)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9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9"/>
    </row>
    <row r="32" s="1" customFormat="1" ht="25.92" customHeight="1">
      <c r="B32" s="46"/>
      <c r="C32" s="59"/>
      <c r="D32" s="60" t="s">
        <v>46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47</v>
      </c>
      <c r="U32" s="61"/>
      <c r="V32" s="61"/>
      <c r="W32" s="61"/>
      <c r="X32" s="63" t="s">
        <v>48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9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2"/>
    </row>
    <row r="39" s="1" customFormat="1" ht="36.96" customHeight="1">
      <c r="B39" s="46"/>
      <c r="C39" s="73" t="s">
        <v>49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2"/>
    </row>
    <row r="40" s="1" customFormat="1" ht="6.96" customHeight="1">
      <c r="B40" s="46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2"/>
    </row>
    <row r="41" s="3" customFormat="1" ht="14.4" customHeight="1">
      <c r="B41" s="75"/>
      <c r="C41" s="76" t="s">
        <v>15</v>
      </c>
      <c r="D41" s="77"/>
      <c r="E41" s="77"/>
      <c r="F41" s="77"/>
      <c r="G41" s="77"/>
      <c r="H41" s="77"/>
      <c r="I41" s="77"/>
      <c r="J41" s="77"/>
      <c r="K41" s="77"/>
      <c r="L41" s="77" t="str">
        <f>K5</f>
        <v>293</v>
      </c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8"/>
    </row>
    <row r="42" s="4" customFormat="1" ht="36.96" customHeight="1">
      <c r="B42" s="79"/>
      <c r="C42" s="80" t="s">
        <v>18</v>
      </c>
      <c r="D42" s="81"/>
      <c r="E42" s="81"/>
      <c r="F42" s="81"/>
      <c r="G42" s="81"/>
      <c r="H42" s="81"/>
      <c r="I42" s="81"/>
      <c r="J42" s="81"/>
      <c r="K42" s="81"/>
      <c r="L42" s="82" t="str">
        <f>K6</f>
        <v>HORŠICE , DVT PŘÍCHOVICKÝ POTOK, Ř.KM 5,650 - 5,745 OPRAVA OPEVNĚNÍ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3"/>
    </row>
    <row r="43" s="1" customFormat="1" ht="6.96" customHeight="1">
      <c r="B43" s="4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2"/>
    </row>
    <row r="44" s="1" customFormat="1">
      <c r="B44" s="46"/>
      <c r="C44" s="76" t="s">
        <v>23</v>
      </c>
      <c r="D44" s="74"/>
      <c r="E44" s="74"/>
      <c r="F44" s="74"/>
      <c r="G44" s="74"/>
      <c r="H44" s="74"/>
      <c r="I44" s="74"/>
      <c r="J44" s="74"/>
      <c r="K44" s="74"/>
      <c r="L44" s="84" t="str">
        <f>IF(K8="","",K8)</f>
        <v xml:space="preserve">Horšice </v>
      </c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6" t="s">
        <v>25</v>
      </c>
      <c r="AJ44" s="74"/>
      <c r="AK44" s="74"/>
      <c r="AL44" s="74"/>
      <c r="AM44" s="85" t="str">
        <f>IF(AN8= "","",AN8)</f>
        <v>11. 6. 2018</v>
      </c>
      <c r="AN44" s="85"/>
      <c r="AO44" s="74"/>
      <c r="AP44" s="74"/>
      <c r="AQ44" s="74"/>
      <c r="AR44" s="72"/>
    </row>
    <row r="45" s="1" customFormat="1" ht="6.96" customHeight="1">
      <c r="B45" s="46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2"/>
    </row>
    <row r="46" s="1" customFormat="1">
      <c r="B46" s="46"/>
      <c r="C46" s="76" t="s">
        <v>27</v>
      </c>
      <c r="D46" s="74"/>
      <c r="E46" s="74"/>
      <c r="F46" s="74"/>
      <c r="G46" s="74"/>
      <c r="H46" s="74"/>
      <c r="I46" s="74"/>
      <c r="J46" s="74"/>
      <c r="K46" s="74"/>
      <c r="L46" s="77" t="str">
        <f>IF(E11= "","",E11)</f>
        <v xml:space="preserve"> </v>
      </c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6" t="s">
        <v>33</v>
      </c>
      <c r="AJ46" s="74"/>
      <c r="AK46" s="74"/>
      <c r="AL46" s="74"/>
      <c r="AM46" s="77" t="str">
        <f>IF(E17="","",E17)</f>
        <v xml:space="preserve"> </v>
      </c>
      <c r="AN46" s="77"/>
      <c r="AO46" s="77"/>
      <c r="AP46" s="77"/>
      <c r="AQ46" s="74"/>
      <c r="AR46" s="72"/>
      <c r="AS46" s="86" t="s">
        <v>50</v>
      </c>
      <c r="AT46" s="87"/>
      <c r="AU46" s="88"/>
      <c r="AV46" s="88"/>
      <c r="AW46" s="88"/>
      <c r="AX46" s="88"/>
      <c r="AY46" s="88"/>
      <c r="AZ46" s="88"/>
      <c r="BA46" s="88"/>
      <c r="BB46" s="88"/>
      <c r="BC46" s="88"/>
      <c r="BD46" s="89"/>
    </row>
    <row r="47" s="1" customFormat="1">
      <c r="B47" s="46"/>
      <c r="C47" s="76" t="s">
        <v>31</v>
      </c>
      <c r="D47" s="74"/>
      <c r="E47" s="74"/>
      <c r="F47" s="74"/>
      <c r="G47" s="74"/>
      <c r="H47" s="74"/>
      <c r="I47" s="74"/>
      <c r="J47" s="74"/>
      <c r="K47" s="74"/>
      <c r="L47" s="77" t="str">
        <f>IF(E14= "Vyplň údaj","",E14)</f>
        <v/>
      </c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2"/>
      <c r="AS47" s="90"/>
      <c r="AT47" s="91"/>
      <c r="AU47" s="92"/>
      <c r="AV47" s="92"/>
      <c r="AW47" s="92"/>
      <c r="AX47" s="92"/>
      <c r="AY47" s="92"/>
      <c r="AZ47" s="92"/>
      <c r="BA47" s="92"/>
      <c r="BB47" s="92"/>
      <c r="BC47" s="92"/>
      <c r="BD47" s="93"/>
    </row>
    <row r="48" s="1" customFormat="1" ht="10.8" customHeight="1">
      <c r="B48" s="46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2"/>
      <c r="AS48" s="9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95"/>
    </row>
    <row r="49" s="1" customFormat="1" ht="29.28" customHeight="1">
      <c r="B49" s="46"/>
      <c r="C49" s="96" t="s">
        <v>51</v>
      </c>
      <c r="D49" s="97"/>
      <c r="E49" s="97"/>
      <c r="F49" s="97"/>
      <c r="G49" s="97"/>
      <c r="H49" s="98"/>
      <c r="I49" s="99" t="s">
        <v>52</v>
      </c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100" t="s">
        <v>53</v>
      </c>
      <c r="AH49" s="97"/>
      <c r="AI49" s="97"/>
      <c r="AJ49" s="97"/>
      <c r="AK49" s="97"/>
      <c r="AL49" s="97"/>
      <c r="AM49" s="97"/>
      <c r="AN49" s="99" t="s">
        <v>54</v>
      </c>
      <c r="AO49" s="97"/>
      <c r="AP49" s="97"/>
      <c r="AQ49" s="101" t="s">
        <v>55</v>
      </c>
      <c r="AR49" s="72"/>
      <c r="AS49" s="102" t="s">
        <v>56</v>
      </c>
      <c r="AT49" s="103" t="s">
        <v>57</v>
      </c>
      <c r="AU49" s="103" t="s">
        <v>58</v>
      </c>
      <c r="AV49" s="103" t="s">
        <v>59</v>
      </c>
      <c r="AW49" s="103" t="s">
        <v>60</v>
      </c>
      <c r="AX49" s="103" t="s">
        <v>61</v>
      </c>
      <c r="AY49" s="103" t="s">
        <v>62</v>
      </c>
      <c r="AZ49" s="103" t="s">
        <v>63</v>
      </c>
      <c r="BA49" s="103" t="s">
        <v>64</v>
      </c>
      <c r="BB49" s="103" t="s">
        <v>65</v>
      </c>
      <c r="BC49" s="103" t="s">
        <v>66</v>
      </c>
      <c r="BD49" s="104" t="s">
        <v>67</v>
      </c>
    </row>
    <row r="50" s="1" customFormat="1" ht="10.8" customHeight="1">
      <c r="B50" s="46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2"/>
      <c r="AS50" s="105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7"/>
    </row>
    <row r="51" s="4" customFormat="1" ht="32.4" customHeight="1">
      <c r="B51" s="79"/>
      <c r="C51" s="108" t="s">
        <v>68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10">
        <f>ROUND(SUM(AG52:AG54),2)</f>
        <v>0</v>
      </c>
      <c r="AH51" s="110"/>
      <c r="AI51" s="110"/>
      <c r="AJ51" s="110"/>
      <c r="AK51" s="110"/>
      <c r="AL51" s="110"/>
      <c r="AM51" s="110"/>
      <c r="AN51" s="111">
        <f>SUM(AG51,AT51)</f>
        <v>0</v>
      </c>
      <c r="AO51" s="111"/>
      <c r="AP51" s="111"/>
      <c r="AQ51" s="112" t="s">
        <v>21</v>
      </c>
      <c r="AR51" s="83"/>
      <c r="AS51" s="113">
        <f>ROUND(SUM(AS52:AS54),2)</f>
        <v>0</v>
      </c>
      <c r="AT51" s="114">
        <f>ROUND(SUM(AV51:AW51),2)</f>
        <v>0</v>
      </c>
      <c r="AU51" s="115">
        <f>ROUND(SUM(AU52:AU54),5)</f>
        <v>0</v>
      </c>
      <c r="AV51" s="114">
        <f>ROUND(AZ51*L26,2)</f>
        <v>0</v>
      </c>
      <c r="AW51" s="114">
        <f>ROUND(BA51*L27,2)</f>
        <v>0</v>
      </c>
      <c r="AX51" s="114">
        <f>ROUND(BB51*L26,2)</f>
        <v>0</v>
      </c>
      <c r="AY51" s="114">
        <f>ROUND(BC51*L27,2)</f>
        <v>0</v>
      </c>
      <c r="AZ51" s="114">
        <f>ROUND(SUM(AZ52:AZ54),2)</f>
        <v>0</v>
      </c>
      <c r="BA51" s="114">
        <f>ROUND(SUM(BA52:BA54),2)</f>
        <v>0</v>
      </c>
      <c r="BB51" s="114">
        <f>ROUND(SUM(BB52:BB54),2)</f>
        <v>0</v>
      </c>
      <c r="BC51" s="114">
        <f>ROUND(SUM(BC52:BC54),2)</f>
        <v>0</v>
      </c>
      <c r="BD51" s="116">
        <f>ROUND(SUM(BD52:BD54),2)</f>
        <v>0</v>
      </c>
      <c r="BS51" s="117" t="s">
        <v>69</v>
      </c>
      <c r="BT51" s="117" t="s">
        <v>70</v>
      </c>
      <c r="BU51" s="118" t="s">
        <v>71</v>
      </c>
      <c r="BV51" s="117" t="s">
        <v>72</v>
      </c>
      <c r="BW51" s="117" t="s">
        <v>7</v>
      </c>
      <c r="BX51" s="117" t="s">
        <v>73</v>
      </c>
      <c r="CL51" s="117" t="s">
        <v>21</v>
      </c>
    </row>
    <row r="52" s="5" customFormat="1" ht="31.5" customHeight="1">
      <c r="A52" s="119" t="s">
        <v>74</v>
      </c>
      <c r="B52" s="120"/>
      <c r="C52" s="121"/>
      <c r="D52" s="122" t="s">
        <v>75</v>
      </c>
      <c r="E52" s="122"/>
      <c r="F52" s="122"/>
      <c r="G52" s="122"/>
      <c r="H52" s="122"/>
      <c r="I52" s="123"/>
      <c r="J52" s="122" t="s">
        <v>76</v>
      </c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4">
        <f>'01 - SO 01 DVT Příchovick...'!J27</f>
        <v>0</v>
      </c>
      <c r="AH52" s="123"/>
      <c r="AI52" s="123"/>
      <c r="AJ52" s="123"/>
      <c r="AK52" s="123"/>
      <c r="AL52" s="123"/>
      <c r="AM52" s="123"/>
      <c r="AN52" s="124">
        <f>SUM(AG52,AT52)</f>
        <v>0</v>
      </c>
      <c r="AO52" s="123"/>
      <c r="AP52" s="123"/>
      <c r="AQ52" s="125" t="s">
        <v>77</v>
      </c>
      <c r="AR52" s="126"/>
      <c r="AS52" s="127">
        <v>0</v>
      </c>
      <c r="AT52" s="128">
        <f>ROUND(SUM(AV52:AW52),2)</f>
        <v>0</v>
      </c>
      <c r="AU52" s="129">
        <f>'01 - SO 01 DVT Příchovick...'!P86</f>
        <v>0</v>
      </c>
      <c r="AV52" s="128">
        <f>'01 - SO 01 DVT Příchovick...'!J30</f>
        <v>0</v>
      </c>
      <c r="AW52" s="128">
        <f>'01 - SO 01 DVT Příchovick...'!J31</f>
        <v>0</v>
      </c>
      <c r="AX52" s="128">
        <f>'01 - SO 01 DVT Příchovick...'!J32</f>
        <v>0</v>
      </c>
      <c r="AY52" s="128">
        <f>'01 - SO 01 DVT Příchovick...'!J33</f>
        <v>0</v>
      </c>
      <c r="AZ52" s="128">
        <f>'01 - SO 01 DVT Příchovick...'!F30</f>
        <v>0</v>
      </c>
      <c r="BA52" s="128">
        <f>'01 - SO 01 DVT Příchovick...'!F31</f>
        <v>0</v>
      </c>
      <c r="BB52" s="128">
        <f>'01 - SO 01 DVT Příchovick...'!F32</f>
        <v>0</v>
      </c>
      <c r="BC52" s="128">
        <f>'01 - SO 01 DVT Příchovick...'!F33</f>
        <v>0</v>
      </c>
      <c r="BD52" s="130">
        <f>'01 - SO 01 DVT Příchovick...'!F34</f>
        <v>0</v>
      </c>
      <c r="BT52" s="131" t="s">
        <v>78</v>
      </c>
      <c r="BV52" s="131" t="s">
        <v>72</v>
      </c>
      <c r="BW52" s="131" t="s">
        <v>79</v>
      </c>
      <c r="BX52" s="131" t="s">
        <v>7</v>
      </c>
      <c r="CL52" s="131" t="s">
        <v>21</v>
      </c>
      <c r="CM52" s="131" t="s">
        <v>80</v>
      </c>
    </row>
    <row r="53" s="5" customFormat="1" ht="16.5" customHeight="1">
      <c r="A53" s="119" t="s">
        <v>74</v>
      </c>
      <c r="B53" s="120"/>
      <c r="C53" s="121"/>
      <c r="D53" s="122" t="s">
        <v>81</v>
      </c>
      <c r="E53" s="122"/>
      <c r="F53" s="122"/>
      <c r="G53" s="122"/>
      <c r="H53" s="122"/>
      <c r="I53" s="123"/>
      <c r="J53" s="122" t="s">
        <v>82</v>
      </c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4">
        <f>'02 - SO 02  Provizorní př...'!J27</f>
        <v>0</v>
      </c>
      <c r="AH53" s="123"/>
      <c r="AI53" s="123"/>
      <c r="AJ53" s="123"/>
      <c r="AK53" s="123"/>
      <c r="AL53" s="123"/>
      <c r="AM53" s="123"/>
      <c r="AN53" s="124">
        <f>SUM(AG53,AT53)</f>
        <v>0</v>
      </c>
      <c r="AO53" s="123"/>
      <c r="AP53" s="123"/>
      <c r="AQ53" s="125" t="s">
        <v>77</v>
      </c>
      <c r="AR53" s="126"/>
      <c r="AS53" s="127">
        <v>0</v>
      </c>
      <c r="AT53" s="128">
        <f>ROUND(SUM(AV53:AW53),2)</f>
        <v>0</v>
      </c>
      <c r="AU53" s="129">
        <f>'02 - SO 02  Provizorní př...'!P81</f>
        <v>0</v>
      </c>
      <c r="AV53" s="128">
        <f>'02 - SO 02  Provizorní př...'!J30</f>
        <v>0</v>
      </c>
      <c r="AW53" s="128">
        <f>'02 - SO 02  Provizorní př...'!J31</f>
        <v>0</v>
      </c>
      <c r="AX53" s="128">
        <f>'02 - SO 02  Provizorní př...'!J32</f>
        <v>0</v>
      </c>
      <c r="AY53" s="128">
        <f>'02 - SO 02  Provizorní př...'!J33</f>
        <v>0</v>
      </c>
      <c r="AZ53" s="128">
        <f>'02 - SO 02  Provizorní př...'!F30</f>
        <v>0</v>
      </c>
      <c r="BA53" s="128">
        <f>'02 - SO 02  Provizorní př...'!F31</f>
        <v>0</v>
      </c>
      <c r="BB53" s="128">
        <f>'02 - SO 02  Provizorní př...'!F32</f>
        <v>0</v>
      </c>
      <c r="BC53" s="128">
        <f>'02 - SO 02  Provizorní př...'!F33</f>
        <v>0</v>
      </c>
      <c r="BD53" s="130">
        <f>'02 - SO 02  Provizorní př...'!F34</f>
        <v>0</v>
      </c>
      <c r="BT53" s="131" t="s">
        <v>78</v>
      </c>
      <c r="BV53" s="131" t="s">
        <v>72</v>
      </c>
      <c r="BW53" s="131" t="s">
        <v>83</v>
      </c>
      <c r="BX53" s="131" t="s">
        <v>7</v>
      </c>
      <c r="CL53" s="131" t="s">
        <v>21</v>
      </c>
      <c r="CM53" s="131" t="s">
        <v>80</v>
      </c>
    </row>
    <row r="54" s="5" customFormat="1" ht="16.5" customHeight="1">
      <c r="A54" s="119" t="s">
        <v>74</v>
      </c>
      <c r="B54" s="120"/>
      <c r="C54" s="121"/>
      <c r="D54" s="122" t="s">
        <v>84</v>
      </c>
      <c r="E54" s="122"/>
      <c r="F54" s="122"/>
      <c r="G54" s="122"/>
      <c r="H54" s="122"/>
      <c r="I54" s="123"/>
      <c r="J54" s="122" t="s">
        <v>85</v>
      </c>
      <c r="K54" s="122"/>
      <c r="L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  <c r="W54" s="122"/>
      <c r="X54" s="122"/>
      <c r="Y54" s="122"/>
      <c r="Z54" s="122"/>
      <c r="AA54" s="122"/>
      <c r="AB54" s="122"/>
      <c r="AC54" s="122"/>
      <c r="AD54" s="122"/>
      <c r="AE54" s="122"/>
      <c r="AF54" s="122"/>
      <c r="AG54" s="124">
        <f>'03 - Vedlejší a ostatní n...'!J27</f>
        <v>0</v>
      </c>
      <c r="AH54" s="123"/>
      <c r="AI54" s="123"/>
      <c r="AJ54" s="123"/>
      <c r="AK54" s="123"/>
      <c r="AL54" s="123"/>
      <c r="AM54" s="123"/>
      <c r="AN54" s="124">
        <f>SUM(AG54,AT54)</f>
        <v>0</v>
      </c>
      <c r="AO54" s="123"/>
      <c r="AP54" s="123"/>
      <c r="AQ54" s="125" t="s">
        <v>86</v>
      </c>
      <c r="AR54" s="126"/>
      <c r="AS54" s="132">
        <v>0</v>
      </c>
      <c r="AT54" s="133">
        <f>ROUND(SUM(AV54:AW54),2)</f>
        <v>0</v>
      </c>
      <c r="AU54" s="134">
        <f>'03 - Vedlejší a ostatní n...'!P77</f>
        <v>0</v>
      </c>
      <c r="AV54" s="133">
        <f>'03 - Vedlejší a ostatní n...'!J30</f>
        <v>0</v>
      </c>
      <c r="AW54" s="133">
        <f>'03 - Vedlejší a ostatní n...'!J31</f>
        <v>0</v>
      </c>
      <c r="AX54" s="133">
        <f>'03 - Vedlejší a ostatní n...'!J32</f>
        <v>0</v>
      </c>
      <c r="AY54" s="133">
        <f>'03 - Vedlejší a ostatní n...'!J33</f>
        <v>0</v>
      </c>
      <c r="AZ54" s="133">
        <f>'03 - Vedlejší a ostatní n...'!F30</f>
        <v>0</v>
      </c>
      <c r="BA54" s="133">
        <f>'03 - Vedlejší a ostatní n...'!F31</f>
        <v>0</v>
      </c>
      <c r="BB54" s="133">
        <f>'03 - Vedlejší a ostatní n...'!F32</f>
        <v>0</v>
      </c>
      <c r="BC54" s="133">
        <f>'03 - Vedlejší a ostatní n...'!F33</f>
        <v>0</v>
      </c>
      <c r="BD54" s="135">
        <f>'03 - Vedlejší a ostatní n...'!F34</f>
        <v>0</v>
      </c>
      <c r="BT54" s="131" t="s">
        <v>78</v>
      </c>
      <c r="BV54" s="131" t="s">
        <v>72</v>
      </c>
      <c r="BW54" s="131" t="s">
        <v>87</v>
      </c>
      <c r="BX54" s="131" t="s">
        <v>7</v>
      </c>
      <c r="CL54" s="131" t="s">
        <v>21</v>
      </c>
      <c r="CM54" s="131" t="s">
        <v>80</v>
      </c>
    </row>
    <row r="55" s="1" customFormat="1" ht="30" customHeight="1">
      <c r="B55" s="46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74"/>
      <c r="AM55" s="74"/>
      <c r="AN55" s="74"/>
      <c r="AO55" s="74"/>
      <c r="AP55" s="74"/>
      <c r="AQ55" s="74"/>
      <c r="AR55" s="72"/>
    </row>
    <row r="56" s="1" customFormat="1" ht="6.96" customHeight="1">
      <c r="B56" s="67"/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  <c r="AN56" s="68"/>
      <c r="AO56" s="68"/>
      <c r="AP56" s="68"/>
      <c r="AQ56" s="68"/>
      <c r="AR56" s="72"/>
    </row>
  </sheetData>
  <sheetProtection sheet="1" formatColumns="0" formatRows="0" objects="1" scenarios="1" spinCount="100000" saltValue="EqG80jwFZRFn20u8wKxf7FJ1diqeoy18TZ55Q3rKAvFeAqzWAeuudzrsnku2IPqxyP4KWsq8fSQPFc+BhL1f4w==" hashValue="7g/vudSsoZrKKdmX1DF04UqiNANlFFXBrqubpVHESiIsEBM6PClyO/xvFGGwuBfMsqaBk8VIAqgM6p/pUWmDgA==" algorithmName="SHA-512" password="CC35"/>
  <mergeCells count="49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01 - SO 01 DVT Příchovick...'!C2" display="/"/>
    <hyperlink ref="A53" location="'02 - SO 02  Provizorní př...'!C2" display="/"/>
    <hyperlink ref="A54" location="'03 - Vedlejší a ostatní n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88</v>
      </c>
      <c r="G1" s="139" t="s">
        <v>89</v>
      </c>
      <c r="H1" s="139"/>
      <c r="I1" s="140"/>
      <c r="J1" s="139" t="s">
        <v>90</v>
      </c>
      <c r="K1" s="138" t="s">
        <v>91</v>
      </c>
      <c r="L1" s="139" t="s">
        <v>92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79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80</v>
      </c>
    </row>
    <row r="4" ht="36.96" customHeight="1">
      <c r="B4" s="28"/>
      <c r="C4" s="29"/>
      <c r="D4" s="30" t="s">
        <v>93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HORŠICE , DVT PŘÍCHOVICKÝ POTOK, Ř.KM 5,650 - 5,745 OPRAVA OPEVNĚNÍ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94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95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6" t="s">
        <v>25</v>
      </c>
      <c r="J12" s="147" t="str">
        <f>'Rekapitulace stavby'!AN8</f>
        <v>11. 6. 2018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46" t="s">
        <v>30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6" t="s">
        <v>28</v>
      </c>
      <c r="J20" s="35" t="str">
        <f>IF('Rekapitulace stavby'!AN16="","",'Rekapitulace stavby'!AN16)</f>
        <v/>
      </c>
      <c r="K20" s="51"/>
    </row>
    <row r="21" s="1" customFormat="1" ht="18" customHeight="1">
      <c r="B21" s="46"/>
      <c r="C21" s="47"/>
      <c r="D21" s="47"/>
      <c r="E21" s="35" t="str">
        <f>IF('Rekapitulace stavby'!E17="","",'Rekapitulace stavby'!E17)</f>
        <v xml:space="preserve"> </v>
      </c>
      <c r="F21" s="47"/>
      <c r="G21" s="47"/>
      <c r="H21" s="47"/>
      <c r="I21" s="146" t="s">
        <v>30</v>
      </c>
      <c r="J21" s="35" t="str">
        <f>IF('Rekapitulace stavby'!AN17="","",'Rekapitulace stavby'!AN17)</f>
        <v/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35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21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36</v>
      </c>
      <c r="E27" s="47"/>
      <c r="F27" s="47"/>
      <c r="G27" s="47"/>
      <c r="H27" s="47"/>
      <c r="I27" s="144"/>
      <c r="J27" s="155">
        <f>ROUND(J86,2)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38</v>
      </c>
      <c r="G29" s="47"/>
      <c r="H29" s="47"/>
      <c r="I29" s="156" t="s">
        <v>37</v>
      </c>
      <c r="J29" s="52" t="s">
        <v>39</v>
      </c>
      <c r="K29" s="51"/>
    </row>
    <row r="30" s="1" customFormat="1" ht="14.4" customHeight="1">
      <c r="B30" s="46"/>
      <c r="C30" s="47"/>
      <c r="D30" s="55" t="s">
        <v>40</v>
      </c>
      <c r="E30" s="55" t="s">
        <v>41</v>
      </c>
      <c r="F30" s="157">
        <f>ROUND(SUM(BE86:BE292), 2)</f>
        <v>0</v>
      </c>
      <c r="G30" s="47"/>
      <c r="H30" s="47"/>
      <c r="I30" s="158">
        <v>0.20999999999999999</v>
      </c>
      <c r="J30" s="157">
        <f>ROUND(ROUND((SUM(BE86:BE292)), 2)*I30, 2)</f>
        <v>0</v>
      </c>
      <c r="K30" s="51"/>
    </row>
    <row r="31" s="1" customFormat="1" ht="14.4" customHeight="1">
      <c r="B31" s="46"/>
      <c r="C31" s="47"/>
      <c r="D31" s="47"/>
      <c r="E31" s="55" t="s">
        <v>42</v>
      </c>
      <c r="F31" s="157">
        <f>ROUND(SUM(BF86:BF292), 2)</f>
        <v>0</v>
      </c>
      <c r="G31" s="47"/>
      <c r="H31" s="47"/>
      <c r="I31" s="158">
        <v>0.14999999999999999</v>
      </c>
      <c r="J31" s="157">
        <f>ROUND(ROUND((SUM(BF86:BF292)),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43</v>
      </c>
      <c r="F32" s="157">
        <f>ROUND(SUM(BG86:BG292),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44</v>
      </c>
      <c r="F33" s="157">
        <f>ROUND(SUM(BH86:BH292),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45</v>
      </c>
      <c r="F34" s="157">
        <f>ROUND(SUM(BI86:BI292),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46</v>
      </c>
      <c r="E36" s="98"/>
      <c r="F36" s="98"/>
      <c r="G36" s="161" t="s">
        <v>47</v>
      </c>
      <c r="H36" s="162" t="s">
        <v>48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96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HORŠICE , DVT PŘÍCHOVICKÝ POTOK, Ř.KM 5,650 - 5,745 OPRAVA OPEVNĚNÍ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94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01 - SO 01 DVT Příchovický potok, ř.km 5,650-5,745, Horšice, oprava opevnění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 xml:space="preserve">Horšice </v>
      </c>
      <c r="G49" s="47"/>
      <c r="H49" s="47"/>
      <c r="I49" s="146" t="s">
        <v>25</v>
      </c>
      <c r="J49" s="147" t="str">
        <f>IF(J12="","",J12)</f>
        <v>11. 6. 2018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 xml:space="preserve"> </v>
      </c>
      <c r="G51" s="47"/>
      <c r="H51" s="47"/>
      <c r="I51" s="146" t="s">
        <v>33</v>
      </c>
      <c r="J51" s="44" t="str">
        <f>E21</f>
        <v xml:space="preserve"> 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97</v>
      </c>
      <c r="D54" s="159"/>
      <c r="E54" s="159"/>
      <c r="F54" s="159"/>
      <c r="G54" s="159"/>
      <c r="H54" s="159"/>
      <c r="I54" s="173"/>
      <c r="J54" s="174" t="s">
        <v>98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99</v>
      </c>
      <c r="D56" s="47"/>
      <c r="E56" s="47"/>
      <c r="F56" s="47"/>
      <c r="G56" s="47"/>
      <c r="H56" s="47"/>
      <c r="I56" s="144"/>
      <c r="J56" s="155">
        <f>J86</f>
        <v>0</v>
      </c>
      <c r="K56" s="51"/>
      <c r="AU56" s="24" t="s">
        <v>100</v>
      </c>
    </row>
    <row r="57" s="7" customFormat="1" ht="24.96" customHeight="1">
      <c r="B57" s="177"/>
      <c r="C57" s="178"/>
      <c r="D57" s="179" t="s">
        <v>101</v>
      </c>
      <c r="E57" s="180"/>
      <c r="F57" s="180"/>
      <c r="G57" s="180"/>
      <c r="H57" s="180"/>
      <c r="I57" s="181"/>
      <c r="J57" s="182">
        <f>J87</f>
        <v>0</v>
      </c>
      <c r="K57" s="183"/>
    </row>
    <row r="58" s="8" customFormat="1" ht="19.92" customHeight="1">
      <c r="B58" s="184"/>
      <c r="C58" s="185"/>
      <c r="D58" s="186" t="s">
        <v>102</v>
      </c>
      <c r="E58" s="187"/>
      <c r="F58" s="187"/>
      <c r="G58" s="187"/>
      <c r="H58" s="187"/>
      <c r="I58" s="188"/>
      <c r="J58" s="189">
        <f>J88</f>
        <v>0</v>
      </c>
      <c r="K58" s="190"/>
    </row>
    <row r="59" s="8" customFormat="1" ht="19.92" customHeight="1">
      <c r="B59" s="184"/>
      <c r="C59" s="185"/>
      <c r="D59" s="186" t="s">
        <v>103</v>
      </c>
      <c r="E59" s="187"/>
      <c r="F59" s="187"/>
      <c r="G59" s="187"/>
      <c r="H59" s="187"/>
      <c r="I59" s="188"/>
      <c r="J59" s="189">
        <f>J199</f>
        <v>0</v>
      </c>
      <c r="K59" s="190"/>
    </row>
    <row r="60" s="8" customFormat="1" ht="19.92" customHeight="1">
      <c r="B60" s="184"/>
      <c r="C60" s="185"/>
      <c r="D60" s="186" t="s">
        <v>104</v>
      </c>
      <c r="E60" s="187"/>
      <c r="F60" s="187"/>
      <c r="G60" s="187"/>
      <c r="H60" s="187"/>
      <c r="I60" s="188"/>
      <c r="J60" s="189">
        <f>J203</f>
        <v>0</v>
      </c>
      <c r="K60" s="190"/>
    </row>
    <row r="61" s="8" customFormat="1" ht="19.92" customHeight="1">
      <c r="B61" s="184"/>
      <c r="C61" s="185"/>
      <c r="D61" s="186" t="s">
        <v>105</v>
      </c>
      <c r="E61" s="187"/>
      <c r="F61" s="187"/>
      <c r="G61" s="187"/>
      <c r="H61" s="187"/>
      <c r="I61" s="188"/>
      <c r="J61" s="189">
        <f>J223</f>
        <v>0</v>
      </c>
      <c r="K61" s="190"/>
    </row>
    <row r="62" s="8" customFormat="1" ht="19.92" customHeight="1">
      <c r="B62" s="184"/>
      <c r="C62" s="185"/>
      <c r="D62" s="186" t="s">
        <v>106</v>
      </c>
      <c r="E62" s="187"/>
      <c r="F62" s="187"/>
      <c r="G62" s="187"/>
      <c r="H62" s="187"/>
      <c r="I62" s="188"/>
      <c r="J62" s="189">
        <f>J241</f>
        <v>0</v>
      </c>
      <c r="K62" s="190"/>
    </row>
    <row r="63" s="8" customFormat="1" ht="19.92" customHeight="1">
      <c r="B63" s="184"/>
      <c r="C63" s="185"/>
      <c r="D63" s="186" t="s">
        <v>107</v>
      </c>
      <c r="E63" s="187"/>
      <c r="F63" s="187"/>
      <c r="G63" s="187"/>
      <c r="H63" s="187"/>
      <c r="I63" s="188"/>
      <c r="J63" s="189">
        <f>J245</f>
        <v>0</v>
      </c>
      <c r="K63" s="190"/>
    </row>
    <row r="64" s="8" customFormat="1" ht="19.92" customHeight="1">
      <c r="B64" s="184"/>
      <c r="C64" s="185"/>
      <c r="D64" s="186" t="s">
        <v>108</v>
      </c>
      <c r="E64" s="187"/>
      <c r="F64" s="187"/>
      <c r="G64" s="187"/>
      <c r="H64" s="187"/>
      <c r="I64" s="188"/>
      <c r="J64" s="189">
        <f>J249</f>
        <v>0</v>
      </c>
      <c r="K64" s="190"/>
    </row>
    <row r="65" s="8" customFormat="1" ht="19.92" customHeight="1">
      <c r="B65" s="184"/>
      <c r="C65" s="185"/>
      <c r="D65" s="186" t="s">
        <v>109</v>
      </c>
      <c r="E65" s="187"/>
      <c r="F65" s="187"/>
      <c r="G65" s="187"/>
      <c r="H65" s="187"/>
      <c r="I65" s="188"/>
      <c r="J65" s="189">
        <f>J282</f>
        <v>0</v>
      </c>
      <c r="K65" s="190"/>
    </row>
    <row r="66" s="8" customFormat="1" ht="19.92" customHeight="1">
      <c r="B66" s="184"/>
      <c r="C66" s="185"/>
      <c r="D66" s="186" t="s">
        <v>110</v>
      </c>
      <c r="E66" s="187"/>
      <c r="F66" s="187"/>
      <c r="G66" s="187"/>
      <c r="H66" s="187"/>
      <c r="I66" s="188"/>
      <c r="J66" s="189">
        <f>J291</f>
        <v>0</v>
      </c>
      <c r="K66" s="190"/>
    </row>
    <row r="67" s="1" customFormat="1" ht="21.84" customHeight="1">
      <c r="B67" s="46"/>
      <c r="C67" s="47"/>
      <c r="D67" s="47"/>
      <c r="E67" s="47"/>
      <c r="F67" s="47"/>
      <c r="G67" s="47"/>
      <c r="H67" s="47"/>
      <c r="I67" s="144"/>
      <c r="J67" s="47"/>
      <c r="K67" s="51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66"/>
      <c r="J68" s="68"/>
      <c r="K68" s="69"/>
    </row>
    <row r="72" s="1" customFormat="1" ht="6.96" customHeight="1">
      <c r="B72" s="70"/>
      <c r="C72" s="71"/>
      <c r="D72" s="71"/>
      <c r="E72" s="71"/>
      <c r="F72" s="71"/>
      <c r="G72" s="71"/>
      <c r="H72" s="71"/>
      <c r="I72" s="169"/>
      <c r="J72" s="71"/>
      <c r="K72" s="71"/>
      <c r="L72" s="72"/>
    </row>
    <row r="73" s="1" customFormat="1" ht="36.96" customHeight="1">
      <c r="B73" s="46"/>
      <c r="C73" s="73" t="s">
        <v>111</v>
      </c>
      <c r="D73" s="74"/>
      <c r="E73" s="74"/>
      <c r="F73" s="74"/>
      <c r="G73" s="74"/>
      <c r="H73" s="74"/>
      <c r="I73" s="191"/>
      <c r="J73" s="74"/>
      <c r="K73" s="74"/>
      <c r="L73" s="72"/>
    </row>
    <row r="74" s="1" customFormat="1" ht="6.96" customHeight="1">
      <c r="B74" s="46"/>
      <c r="C74" s="74"/>
      <c r="D74" s="74"/>
      <c r="E74" s="74"/>
      <c r="F74" s="74"/>
      <c r="G74" s="74"/>
      <c r="H74" s="74"/>
      <c r="I74" s="191"/>
      <c r="J74" s="74"/>
      <c r="K74" s="74"/>
      <c r="L74" s="72"/>
    </row>
    <row r="75" s="1" customFormat="1" ht="14.4" customHeight="1">
      <c r="B75" s="46"/>
      <c r="C75" s="76" t="s">
        <v>18</v>
      </c>
      <c r="D75" s="74"/>
      <c r="E75" s="74"/>
      <c r="F75" s="74"/>
      <c r="G75" s="74"/>
      <c r="H75" s="74"/>
      <c r="I75" s="191"/>
      <c r="J75" s="74"/>
      <c r="K75" s="74"/>
      <c r="L75" s="72"/>
    </row>
    <row r="76" s="1" customFormat="1" ht="16.5" customHeight="1">
      <c r="B76" s="46"/>
      <c r="C76" s="74"/>
      <c r="D76" s="74"/>
      <c r="E76" s="192" t="str">
        <f>E7</f>
        <v>HORŠICE , DVT PŘÍCHOVICKÝ POTOK, Ř.KM 5,650 - 5,745 OPRAVA OPEVNĚNÍ</v>
      </c>
      <c r="F76" s="76"/>
      <c r="G76" s="76"/>
      <c r="H76" s="76"/>
      <c r="I76" s="191"/>
      <c r="J76" s="74"/>
      <c r="K76" s="74"/>
      <c r="L76" s="72"/>
    </row>
    <row r="77" s="1" customFormat="1" ht="14.4" customHeight="1">
      <c r="B77" s="46"/>
      <c r="C77" s="76" t="s">
        <v>94</v>
      </c>
      <c r="D77" s="74"/>
      <c r="E77" s="74"/>
      <c r="F77" s="74"/>
      <c r="G77" s="74"/>
      <c r="H77" s="74"/>
      <c r="I77" s="191"/>
      <c r="J77" s="74"/>
      <c r="K77" s="74"/>
      <c r="L77" s="72"/>
    </row>
    <row r="78" s="1" customFormat="1" ht="17.25" customHeight="1">
      <c r="B78" s="46"/>
      <c r="C78" s="74"/>
      <c r="D78" s="74"/>
      <c r="E78" s="82" t="str">
        <f>E9</f>
        <v>01 - SO 01 DVT Příchovický potok, ř.km 5,650-5,745, Horšice, oprava opevnění</v>
      </c>
      <c r="F78" s="74"/>
      <c r="G78" s="74"/>
      <c r="H78" s="74"/>
      <c r="I78" s="191"/>
      <c r="J78" s="74"/>
      <c r="K78" s="74"/>
      <c r="L78" s="72"/>
    </row>
    <row r="79" s="1" customFormat="1" ht="6.96" customHeight="1">
      <c r="B79" s="46"/>
      <c r="C79" s="74"/>
      <c r="D79" s="74"/>
      <c r="E79" s="74"/>
      <c r="F79" s="74"/>
      <c r="G79" s="74"/>
      <c r="H79" s="74"/>
      <c r="I79" s="191"/>
      <c r="J79" s="74"/>
      <c r="K79" s="74"/>
      <c r="L79" s="72"/>
    </row>
    <row r="80" s="1" customFormat="1" ht="18" customHeight="1">
      <c r="B80" s="46"/>
      <c r="C80" s="76" t="s">
        <v>23</v>
      </c>
      <c r="D80" s="74"/>
      <c r="E80" s="74"/>
      <c r="F80" s="193" t="str">
        <f>F12</f>
        <v xml:space="preserve">Horšice </v>
      </c>
      <c r="G80" s="74"/>
      <c r="H80" s="74"/>
      <c r="I80" s="194" t="s">
        <v>25</v>
      </c>
      <c r="J80" s="85" t="str">
        <f>IF(J12="","",J12)</f>
        <v>11. 6. 2018</v>
      </c>
      <c r="K80" s="74"/>
      <c r="L80" s="72"/>
    </row>
    <row r="81" s="1" customFormat="1" ht="6.96" customHeight="1">
      <c r="B81" s="46"/>
      <c r="C81" s="74"/>
      <c r="D81" s="74"/>
      <c r="E81" s="74"/>
      <c r="F81" s="74"/>
      <c r="G81" s="74"/>
      <c r="H81" s="74"/>
      <c r="I81" s="191"/>
      <c r="J81" s="74"/>
      <c r="K81" s="74"/>
      <c r="L81" s="72"/>
    </row>
    <row r="82" s="1" customFormat="1">
      <c r="B82" s="46"/>
      <c r="C82" s="76" t="s">
        <v>27</v>
      </c>
      <c r="D82" s="74"/>
      <c r="E82" s="74"/>
      <c r="F82" s="193" t="str">
        <f>E15</f>
        <v xml:space="preserve"> </v>
      </c>
      <c r="G82" s="74"/>
      <c r="H82" s="74"/>
      <c r="I82" s="194" t="s">
        <v>33</v>
      </c>
      <c r="J82" s="193" t="str">
        <f>E21</f>
        <v xml:space="preserve"> </v>
      </c>
      <c r="K82" s="74"/>
      <c r="L82" s="72"/>
    </row>
    <row r="83" s="1" customFormat="1" ht="14.4" customHeight="1">
      <c r="B83" s="46"/>
      <c r="C83" s="76" t="s">
        <v>31</v>
      </c>
      <c r="D83" s="74"/>
      <c r="E83" s="74"/>
      <c r="F83" s="193" t="str">
        <f>IF(E18="","",E18)</f>
        <v/>
      </c>
      <c r="G83" s="74"/>
      <c r="H83" s="74"/>
      <c r="I83" s="191"/>
      <c r="J83" s="74"/>
      <c r="K83" s="74"/>
      <c r="L83" s="72"/>
    </row>
    <row r="84" s="1" customFormat="1" ht="10.32" customHeight="1">
      <c r="B84" s="46"/>
      <c r="C84" s="74"/>
      <c r="D84" s="74"/>
      <c r="E84" s="74"/>
      <c r="F84" s="74"/>
      <c r="G84" s="74"/>
      <c r="H84" s="74"/>
      <c r="I84" s="191"/>
      <c r="J84" s="74"/>
      <c r="K84" s="74"/>
      <c r="L84" s="72"/>
    </row>
    <row r="85" s="9" customFormat="1" ht="29.28" customHeight="1">
      <c r="B85" s="195"/>
      <c r="C85" s="196" t="s">
        <v>112</v>
      </c>
      <c r="D85" s="197" t="s">
        <v>55</v>
      </c>
      <c r="E85" s="197" t="s">
        <v>51</v>
      </c>
      <c r="F85" s="197" t="s">
        <v>113</v>
      </c>
      <c r="G85" s="197" t="s">
        <v>114</v>
      </c>
      <c r="H85" s="197" t="s">
        <v>115</v>
      </c>
      <c r="I85" s="198" t="s">
        <v>116</v>
      </c>
      <c r="J85" s="197" t="s">
        <v>98</v>
      </c>
      <c r="K85" s="199" t="s">
        <v>117</v>
      </c>
      <c r="L85" s="200"/>
      <c r="M85" s="102" t="s">
        <v>118</v>
      </c>
      <c r="N85" s="103" t="s">
        <v>40</v>
      </c>
      <c r="O85" s="103" t="s">
        <v>119</v>
      </c>
      <c r="P85" s="103" t="s">
        <v>120</v>
      </c>
      <c r="Q85" s="103" t="s">
        <v>121</v>
      </c>
      <c r="R85" s="103" t="s">
        <v>122</v>
      </c>
      <c r="S85" s="103" t="s">
        <v>123</v>
      </c>
      <c r="T85" s="104" t="s">
        <v>124</v>
      </c>
    </row>
    <row r="86" s="1" customFormat="1" ht="29.28" customHeight="1">
      <c r="B86" s="46"/>
      <c r="C86" s="108" t="s">
        <v>99</v>
      </c>
      <c r="D86" s="74"/>
      <c r="E86" s="74"/>
      <c r="F86" s="74"/>
      <c r="G86" s="74"/>
      <c r="H86" s="74"/>
      <c r="I86" s="191"/>
      <c r="J86" s="201">
        <f>BK86</f>
        <v>0</v>
      </c>
      <c r="K86" s="74"/>
      <c r="L86" s="72"/>
      <c r="M86" s="105"/>
      <c r="N86" s="106"/>
      <c r="O86" s="106"/>
      <c r="P86" s="202">
        <f>P87</f>
        <v>0</v>
      </c>
      <c r="Q86" s="106"/>
      <c r="R86" s="202">
        <f>R87</f>
        <v>889.96254999999996</v>
      </c>
      <c r="S86" s="106"/>
      <c r="T86" s="203">
        <f>T87</f>
        <v>255.64600000000002</v>
      </c>
      <c r="AT86" s="24" t="s">
        <v>69</v>
      </c>
      <c r="AU86" s="24" t="s">
        <v>100</v>
      </c>
      <c r="BK86" s="204">
        <f>BK87</f>
        <v>0</v>
      </c>
    </row>
    <row r="87" s="10" customFormat="1" ht="37.44" customHeight="1">
      <c r="B87" s="205"/>
      <c r="C87" s="206"/>
      <c r="D87" s="207" t="s">
        <v>69</v>
      </c>
      <c r="E87" s="208" t="s">
        <v>125</v>
      </c>
      <c r="F87" s="208" t="s">
        <v>126</v>
      </c>
      <c r="G87" s="206"/>
      <c r="H87" s="206"/>
      <c r="I87" s="209"/>
      <c r="J87" s="210">
        <f>BK87</f>
        <v>0</v>
      </c>
      <c r="K87" s="206"/>
      <c r="L87" s="211"/>
      <c r="M87" s="212"/>
      <c r="N87" s="213"/>
      <c r="O87" s="213"/>
      <c r="P87" s="214">
        <f>P88+P199+P203+P223+P241+P245+P249+P282+P291</f>
        <v>0</v>
      </c>
      <c r="Q87" s="213"/>
      <c r="R87" s="214">
        <f>R88+R199+R203+R223+R241+R245+R249+R282+R291</f>
        <v>889.96254999999996</v>
      </c>
      <c r="S87" s="213"/>
      <c r="T87" s="215">
        <f>T88+T199+T203+T223+T241+T245+T249+T282+T291</f>
        <v>255.64600000000002</v>
      </c>
      <c r="AR87" s="216" t="s">
        <v>78</v>
      </c>
      <c r="AT87" s="217" t="s">
        <v>69</v>
      </c>
      <c r="AU87" s="217" t="s">
        <v>70</v>
      </c>
      <c r="AY87" s="216" t="s">
        <v>127</v>
      </c>
      <c r="BK87" s="218">
        <f>BK88+BK199+BK203+BK223+BK241+BK245+BK249+BK282+BK291</f>
        <v>0</v>
      </c>
    </row>
    <row r="88" s="10" customFormat="1" ht="19.92" customHeight="1">
      <c r="B88" s="205"/>
      <c r="C88" s="206"/>
      <c r="D88" s="207" t="s">
        <v>69</v>
      </c>
      <c r="E88" s="219" t="s">
        <v>78</v>
      </c>
      <c r="F88" s="219" t="s">
        <v>128</v>
      </c>
      <c r="G88" s="206"/>
      <c r="H88" s="206"/>
      <c r="I88" s="209"/>
      <c r="J88" s="220">
        <f>BK88</f>
        <v>0</v>
      </c>
      <c r="K88" s="206"/>
      <c r="L88" s="211"/>
      <c r="M88" s="212"/>
      <c r="N88" s="213"/>
      <c r="O88" s="213"/>
      <c r="P88" s="214">
        <f>SUM(P89:P198)</f>
        <v>0</v>
      </c>
      <c r="Q88" s="213"/>
      <c r="R88" s="214">
        <f>SUM(R89:R198)</f>
        <v>0.037249999999999998</v>
      </c>
      <c r="S88" s="213"/>
      <c r="T88" s="215">
        <f>SUM(T89:T198)</f>
        <v>121.62300000000001</v>
      </c>
      <c r="AR88" s="216" t="s">
        <v>78</v>
      </c>
      <c r="AT88" s="217" t="s">
        <v>69</v>
      </c>
      <c r="AU88" s="217" t="s">
        <v>78</v>
      </c>
      <c r="AY88" s="216" t="s">
        <v>127</v>
      </c>
      <c r="BK88" s="218">
        <f>SUM(BK89:BK198)</f>
        <v>0</v>
      </c>
    </row>
    <row r="89" s="1" customFormat="1" ht="16.5" customHeight="1">
      <c r="B89" s="46"/>
      <c r="C89" s="221" t="s">
        <v>78</v>
      </c>
      <c r="D89" s="221" t="s">
        <v>129</v>
      </c>
      <c r="E89" s="222" t="s">
        <v>130</v>
      </c>
      <c r="F89" s="223" t="s">
        <v>131</v>
      </c>
      <c r="G89" s="224" t="s">
        <v>132</v>
      </c>
      <c r="H89" s="225">
        <v>1</v>
      </c>
      <c r="I89" s="226"/>
      <c r="J89" s="225">
        <f>ROUND(I89*H89,2)</f>
        <v>0</v>
      </c>
      <c r="K89" s="223" t="s">
        <v>21</v>
      </c>
      <c r="L89" s="72"/>
      <c r="M89" s="227" t="s">
        <v>21</v>
      </c>
      <c r="N89" s="228" t="s">
        <v>41</v>
      </c>
      <c r="O89" s="47"/>
      <c r="P89" s="229">
        <f>O89*H89</f>
        <v>0</v>
      </c>
      <c r="Q89" s="229">
        <v>0.01797</v>
      </c>
      <c r="R89" s="229">
        <f>Q89*H89</f>
        <v>0.01797</v>
      </c>
      <c r="S89" s="229">
        <v>0</v>
      </c>
      <c r="T89" s="230">
        <f>S89*H89</f>
        <v>0</v>
      </c>
      <c r="AR89" s="24" t="s">
        <v>133</v>
      </c>
      <c r="AT89" s="24" t="s">
        <v>129</v>
      </c>
      <c r="AU89" s="24" t="s">
        <v>80</v>
      </c>
      <c r="AY89" s="24" t="s">
        <v>127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4" t="s">
        <v>78</v>
      </c>
      <c r="BK89" s="231">
        <f>ROUND(I89*H89,2)</f>
        <v>0</v>
      </c>
      <c r="BL89" s="24" t="s">
        <v>133</v>
      </c>
      <c r="BM89" s="24" t="s">
        <v>134</v>
      </c>
    </row>
    <row r="90" s="11" customFormat="1">
      <c r="B90" s="232"/>
      <c r="C90" s="233"/>
      <c r="D90" s="234" t="s">
        <v>135</v>
      </c>
      <c r="E90" s="235" t="s">
        <v>21</v>
      </c>
      <c r="F90" s="236" t="s">
        <v>136</v>
      </c>
      <c r="G90" s="233"/>
      <c r="H90" s="235" t="s">
        <v>21</v>
      </c>
      <c r="I90" s="237"/>
      <c r="J90" s="233"/>
      <c r="K90" s="233"/>
      <c r="L90" s="238"/>
      <c r="M90" s="239"/>
      <c r="N90" s="240"/>
      <c r="O90" s="240"/>
      <c r="P90" s="240"/>
      <c r="Q90" s="240"/>
      <c r="R90" s="240"/>
      <c r="S90" s="240"/>
      <c r="T90" s="241"/>
      <c r="AT90" s="242" t="s">
        <v>135</v>
      </c>
      <c r="AU90" s="242" t="s">
        <v>80</v>
      </c>
      <c r="AV90" s="11" t="s">
        <v>78</v>
      </c>
      <c r="AW90" s="11" t="s">
        <v>34</v>
      </c>
      <c r="AX90" s="11" t="s">
        <v>70</v>
      </c>
      <c r="AY90" s="242" t="s">
        <v>127</v>
      </c>
    </row>
    <row r="91" s="11" customFormat="1">
      <c r="B91" s="232"/>
      <c r="C91" s="233"/>
      <c r="D91" s="234" t="s">
        <v>135</v>
      </c>
      <c r="E91" s="235" t="s">
        <v>21</v>
      </c>
      <c r="F91" s="236" t="s">
        <v>137</v>
      </c>
      <c r="G91" s="233"/>
      <c r="H91" s="235" t="s">
        <v>21</v>
      </c>
      <c r="I91" s="237"/>
      <c r="J91" s="233"/>
      <c r="K91" s="233"/>
      <c r="L91" s="238"/>
      <c r="M91" s="239"/>
      <c r="N91" s="240"/>
      <c r="O91" s="240"/>
      <c r="P91" s="240"/>
      <c r="Q91" s="240"/>
      <c r="R91" s="240"/>
      <c r="S91" s="240"/>
      <c r="T91" s="241"/>
      <c r="AT91" s="242" t="s">
        <v>135</v>
      </c>
      <c r="AU91" s="242" t="s">
        <v>80</v>
      </c>
      <c r="AV91" s="11" t="s">
        <v>78</v>
      </c>
      <c r="AW91" s="11" t="s">
        <v>34</v>
      </c>
      <c r="AX91" s="11" t="s">
        <v>70</v>
      </c>
      <c r="AY91" s="242" t="s">
        <v>127</v>
      </c>
    </row>
    <row r="92" s="11" customFormat="1">
      <c r="B92" s="232"/>
      <c r="C92" s="233"/>
      <c r="D92" s="234" t="s">
        <v>135</v>
      </c>
      <c r="E92" s="235" t="s">
        <v>21</v>
      </c>
      <c r="F92" s="236" t="s">
        <v>138</v>
      </c>
      <c r="G92" s="233"/>
      <c r="H92" s="235" t="s">
        <v>21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135</v>
      </c>
      <c r="AU92" s="242" t="s">
        <v>80</v>
      </c>
      <c r="AV92" s="11" t="s">
        <v>78</v>
      </c>
      <c r="AW92" s="11" t="s">
        <v>34</v>
      </c>
      <c r="AX92" s="11" t="s">
        <v>70</v>
      </c>
      <c r="AY92" s="242" t="s">
        <v>127</v>
      </c>
    </row>
    <row r="93" s="11" customFormat="1">
      <c r="B93" s="232"/>
      <c r="C93" s="233"/>
      <c r="D93" s="234" t="s">
        <v>135</v>
      </c>
      <c r="E93" s="235" t="s">
        <v>21</v>
      </c>
      <c r="F93" s="236" t="s">
        <v>139</v>
      </c>
      <c r="G93" s="233"/>
      <c r="H93" s="235" t="s">
        <v>21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135</v>
      </c>
      <c r="AU93" s="242" t="s">
        <v>80</v>
      </c>
      <c r="AV93" s="11" t="s">
        <v>78</v>
      </c>
      <c r="AW93" s="11" t="s">
        <v>34</v>
      </c>
      <c r="AX93" s="11" t="s">
        <v>70</v>
      </c>
      <c r="AY93" s="242" t="s">
        <v>127</v>
      </c>
    </row>
    <row r="94" s="12" customFormat="1">
      <c r="B94" s="243"/>
      <c r="C94" s="244"/>
      <c r="D94" s="234" t="s">
        <v>135</v>
      </c>
      <c r="E94" s="245" t="s">
        <v>21</v>
      </c>
      <c r="F94" s="246" t="s">
        <v>140</v>
      </c>
      <c r="G94" s="244"/>
      <c r="H94" s="247">
        <v>1</v>
      </c>
      <c r="I94" s="248"/>
      <c r="J94" s="244"/>
      <c r="K94" s="244"/>
      <c r="L94" s="249"/>
      <c r="M94" s="250"/>
      <c r="N94" s="251"/>
      <c r="O94" s="251"/>
      <c r="P94" s="251"/>
      <c r="Q94" s="251"/>
      <c r="R94" s="251"/>
      <c r="S94" s="251"/>
      <c r="T94" s="252"/>
      <c r="AT94" s="253" t="s">
        <v>135</v>
      </c>
      <c r="AU94" s="253" t="s">
        <v>80</v>
      </c>
      <c r="AV94" s="12" t="s">
        <v>80</v>
      </c>
      <c r="AW94" s="12" t="s">
        <v>34</v>
      </c>
      <c r="AX94" s="12" t="s">
        <v>78</v>
      </c>
      <c r="AY94" s="253" t="s">
        <v>127</v>
      </c>
    </row>
    <row r="95" s="1" customFormat="1" ht="16.5" customHeight="1">
      <c r="B95" s="46"/>
      <c r="C95" s="221" t="s">
        <v>80</v>
      </c>
      <c r="D95" s="221" t="s">
        <v>129</v>
      </c>
      <c r="E95" s="222" t="s">
        <v>141</v>
      </c>
      <c r="F95" s="223" t="s">
        <v>142</v>
      </c>
      <c r="G95" s="224" t="s">
        <v>132</v>
      </c>
      <c r="H95" s="225">
        <v>1</v>
      </c>
      <c r="I95" s="226"/>
      <c r="J95" s="225">
        <f>ROUND(I95*H95,2)</f>
        <v>0</v>
      </c>
      <c r="K95" s="223" t="s">
        <v>21</v>
      </c>
      <c r="L95" s="72"/>
      <c r="M95" s="227" t="s">
        <v>21</v>
      </c>
      <c r="N95" s="228" t="s">
        <v>41</v>
      </c>
      <c r="O95" s="47"/>
      <c r="P95" s="229">
        <f>O95*H95</f>
        <v>0</v>
      </c>
      <c r="Q95" s="229">
        <v>0.01797</v>
      </c>
      <c r="R95" s="229">
        <f>Q95*H95</f>
        <v>0.01797</v>
      </c>
      <c r="S95" s="229">
        <v>0</v>
      </c>
      <c r="T95" s="230">
        <f>S95*H95</f>
        <v>0</v>
      </c>
      <c r="AR95" s="24" t="s">
        <v>133</v>
      </c>
      <c r="AT95" s="24" t="s">
        <v>129</v>
      </c>
      <c r="AU95" s="24" t="s">
        <v>80</v>
      </c>
      <c r="AY95" s="24" t="s">
        <v>127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24" t="s">
        <v>78</v>
      </c>
      <c r="BK95" s="231">
        <f>ROUND(I95*H95,2)</f>
        <v>0</v>
      </c>
      <c r="BL95" s="24" t="s">
        <v>133</v>
      </c>
      <c r="BM95" s="24" t="s">
        <v>143</v>
      </c>
    </row>
    <row r="96" s="11" customFormat="1">
      <c r="B96" s="232"/>
      <c r="C96" s="233"/>
      <c r="D96" s="234" t="s">
        <v>135</v>
      </c>
      <c r="E96" s="235" t="s">
        <v>21</v>
      </c>
      <c r="F96" s="236" t="s">
        <v>136</v>
      </c>
      <c r="G96" s="233"/>
      <c r="H96" s="235" t="s">
        <v>21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AT96" s="242" t="s">
        <v>135</v>
      </c>
      <c r="AU96" s="242" t="s">
        <v>80</v>
      </c>
      <c r="AV96" s="11" t="s">
        <v>78</v>
      </c>
      <c r="AW96" s="11" t="s">
        <v>34</v>
      </c>
      <c r="AX96" s="11" t="s">
        <v>70</v>
      </c>
      <c r="AY96" s="242" t="s">
        <v>127</v>
      </c>
    </row>
    <row r="97" s="11" customFormat="1">
      <c r="B97" s="232"/>
      <c r="C97" s="233"/>
      <c r="D97" s="234" t="s">
        <v>135</v>
      </c>
      <c r="E97" s="235" t="s">
        <v>21</v>
      </c>
      <c r="F97" s="236" t="s">
        <v>137</v>
      </c>
      <c r="G97" s="233"/>
      <c r="H97" s="235" t="s">
        <v>21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AT97" s="242" t="s">
        <v>135</v>
      </c>
      <c r="AU97" s="242" t="s">
        <v>80</v>
      </c>
      <c r="AV97" s="11" t="s">
        <v>78</v>
      </c>
      <c r="AW97" s="11" t="s">
        <v>34</v>
      </c>
      <c r="AX97" s="11" t="s">
        <v>70</v>
      </c>
      <c r="AY97" s="242" t="s">
        <v>127</v>
      </c>
    </row>
    <row r="98" s="11" customFormat="1">
      <c r="B98" s="232"/>
      <c r="C98" s="233"/>
      <c r="D98" s="234" t="s">
        <v>135</v>
      </c>
      <c r="E98" s="235" t="s">
        <v>21</v>
      </c>
      <c r="F98" s="236" t="s">
        <v>139</v>
      </c>
      <c r="G98" s="233"/>
      <c r="H98" s="235" t="s">
        <v>21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AT98" s="242" t="s">
        <v>135</v>
      </c>
      <c r="AU98" s="242" t="s">
        <v>80</v>
      </c>
      <c r="AV98" s="11" t="s">
        <v>78</v>
      </c>
      <c r="AW98" s="11" t="s">
        <v>34</v>
      </c>
      <c r="AX98" s="11" t="s">
        <v>70</v>
      </c>
      <c r="AY98" s="242" t="s">
        <v>127</v>
      </c>
    </row>
    <row r="99" s="12" customFormat="1">
      <c r="B99" s="243"/>
      <c r="C99" s="244"/>
      <c r="D99" s="234" t="s">
        <v>135</v>
      </c>
      <c r="E99" s="245" t="s">
        <v>21</v>
      </c>
      <c r="F99" s="246" t="s">
        <v>140</v>
      </c>
      <c r="G99" s="244"/>
      <c r="H99" s="247">
        <v>1</v>
      </c>
      <c r="I99" s="248"/>
      <c r="J99" s="244"/>
      <c r="K99" s="244"/>
      <c r="L99" s="249"/>
      <c r="M99" s="250"/>
      <c r="N99" s="251"/>
      <c r="O99" s="251"/>
      <c r="P99" s="251"/>
      <c r="Q99" s="251"/>
      <c r="R99" s="251"/>
      <c r="S99" s="251"/>
      <c r="T99" s="252"/>
      <c r="AT99" s="253" t="s">
        <v>135</v>
      </c>
      <c r="AU99" s="253" t="s">
        <v>80</v>
      </c>
      <c r="AV99" s="12" t="s">
        <v>80</v>
      </c>
      <c r="AW99" s="12" t="s">
        <v>34</v>
      </c>
      <c r="AX99" s="12" t="s">
        <v>78</v>
      </c>
      <c r="AY99" s="253" t="s">
        <v>127</v>
      </c>
    </row>
    <row r="100" s="1" customFormat="1" ht="25.5" customHeight="1">
      <c r="B100" s="46"/>
      <c r="C100" s="221" t="s">
        <v>144</v>
      </c>
      <c r="D100" s="221" t="s">
        <v>129</v>
      </c>
      <c r="E100" s="222" t="s">
        <v>145</v>
      </c>
      <c r="F100" s="223" t="s">
        <v>146</v>
      </c>
      <c r="G100" s="224" t="s">
        <v>147</v>
      </c>
      <c r="H100" s="225">
        <v>342.60000000000002</v>
      </c>
      <c r="I100" s="226"/>
      <c r="J100" s="225">
        <f>ROUND(I100*H100,2)</f>
        <v>0</v>
      </c>
      <c r="K100" s="223" t="s">
        <v>21</v>
      </c>
      <c r="L100" s="72"/>
      <c r="M100" s="227" t="s">
        <v>21</v>
      </c>
      <c r="N100" s="228" t="s">
        <v>41</v>
      </c>
      <c r="O100" s="47"/>
      <c r="P100" s="229">
        <f>O100*H100</f>
        <v>0</v>
      </c>
      <c r="Q100" s="229">
        <v>0</v>
      </c>
      <c r="R100" s="229">
        <f>Q100*H100</f>
        <v>0</v>
      </c>
      <c r="S100" s="229">
        <v>0.35499999999999998</v>
      </c>
      <c r="T100" s="230">
        <f>S100*H100</f>
        <v>121.62300000000001</v>
      </c>
      <c r="AR100" s="24" t="s">
        <v>133</v>
      </c>
      <c r="AT100" s="24" t="s">
        <v>129</v>
      </c>
      <c r="AU100" s="24" t="s">
        <v>80</v>
      </c>
      <c r="AY100" s="24" t="s">
        <v>127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24" t="s">
        <v>78</v>
      </c>
      <c r="BK100" s="231">
        <f>ROUND(I100*H100,2)</f>
        <v>0</v>
      </c>
      <c r="BL100" s="24" t="s">
        <v>133</v>
      </c>
      <c r="BM100" s="24" t="s">
        <v>148</v>
      </c>
    </row>
    <row r="101" s="11" customFormat="1">
      <c r="B101" s="232"/>
      <c r="C101" s="233"/>
      <c r="D101" s="234" t="s">
        <v>135</v>
      </c>
      <c r="E101" s="235" t="s">
        <v>21</v>
      </c>
      <c r="F101" s="236" t="s">
        <v>149</v>
      </c>
      <c r="G101" s="233"/>
      <c r="H101" s="235" t="s">
        <v>21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AT101" s="242" t="s">
        <v>135</v>
      </c>
      <c r="AU101" s="242" t="s">
        <v>80</v>
      </c>
      <c r="AV101" s="11" t="s">
        <v>78</v>
      </c>
      <c r="AW101" s="11" t="s">
        <v>34</v>
      </c>
      <c r="AX101" s="11" t="s">
        <v>70</v>
      </c>
      <c r="AY101" s="242" t="s">
        <v>127</v>
      </c>
    </row>
    <row r="102" s="12" customFormat="1">
      <c r="B102" s="243"/>
      <c r="C102" s="244"/>
      <c r="D102" s="234" t="s">
        <v>135</v>
      </c>
      <c r="E102" s="245" t="s">
        <v>21</v>
      </c>
      <c r="F102" s="246" t="s">
        <v>150</v>
      </c>
      <c r="G102" s="244"/>
      <c r="H102" s="247">
        <v>342.60000000000002</v>
      </c>
      <c r="I102" s="248"/>
      <c r="J102" s="244"/>
      <c r="K102" s="244"/>
      <c r="L102" s="249"/>
      <c r="M102" s="250"/>
      <c r="N102" s="251"/>
      <c r="O102" s="251"/>
      <c r="P102" s="251"/>
      <c r="Q102" s="251"/>
      <c r="R102" s="251"/>
      <c r="S102" s="251"/>
      <c r="T102" s="252"/>
      <c r="AT102" s="253" t="s">
        <v>135</v>
      </c>
      <c r="AU102" s="253" t="s">
        <v>80</v>
      </c>
      <c r="AV102" s="12" t="s">
        <v>80</v>
      </c>
      <c r="AW102" s="12" t="s">
        <v>34</v>
      </c>
      <c r="AX102" s="12" t="s">
        <v>70</v>
      </c>
      <c r="AY102" s="253" t="s">
        <v>127</v>
      </c>
    </row>
    <row r="103" s="13" customFormat="1">
      <c r="B103" s="254"/>
      <c r="C103" s="255"/>
      <c r="D103" s="234" t="s">
        <v>135</v>
      </c>
      <c r="E103" s="256" t="s">
        <v>21</v>
      </c>
      <c r="F103" s="257" t="s">
        <v>151</v>
      </c>
      <c r="G103" s="255"/>
      <c r="H103" s="258">
        <v>342.60000000000002</v>
      </c>
      <c r="I103" s="259"/>
      <c r="J103" s="255"/>
      <c r="K103" s="255"/>
      <c r="L103" s="260"/>
      <c r="M103" s="261"/>
      <c r="N103" s="262"/>
      <c r="O103" s="262"/>
      <c r="P103" s="262"/>
      <c r="Q103" s="262"/>
      <c r="R103" s="262"/>
      <c r="S103" s="262"/>
      <c r="T103" s="263"/>
      <c r="AT103" s="264" t="s">
        <v>135</v>
      </c>
      <c r="AU103" s="264" t="s">
        <v>80</v>
      </c>
      <c r="AV103" s="13" t="s">
        <v>133</v>
      </c>
      <c r="AW103" s="13" t="s">
        <v>34</v>
      </c>
      <c r="AX103" s="13" t="s">
        <v>78</v>
      </c>
      <c r="AY103" s="264" t="s">
        <v>127</v>
      </c>
    </row>
    <row r="104" s="1" customFormat="1" ht="25.5" customHeight="1">
      <c r="B104" s="46"/>
      <c r="C104" s="221" t="s">
        <v>133</v>
      </c>
      <c r="D104" s="221" t="s">
        <v>129</v>
      </c>
      <c r="E104" s="222" t="s">
        <v>152</v>
      </c>
      <c r="F104" s="223" t="s">
        <v>153</v>
      </c>
      <c r="G104" s="224" t="s">
        <v>147</v>
      </c>
      <c r="H104" s="225">
        <v>10</v>
      </c>
      <c r="I104" s="226"/>
      <c r="J104" s="225">
        <f>ROUND(I104*H104,2)</f>
        <v>0</v>
      </c>
      <c r="K104" s="223" t="s">
        <v>154</v>
      </c>
      <c r="L104" s="72"/>
      <c r="M104" s="227" t="s">
        <v>21</v>
      </c>
      <c r="N104" s="228" t="s">
        <v>41</v>
      </c>
      <c r="O104" s="47"/>
      <c r="P104" s="229">
        <f>O104*H104</f>
        <v>0</v>
      </c>
      <c r="Q104" s="229">
        <v>0</v>
      </c>
      <c r="R104" s="229">
        <f>Q104*H104</f>
        <v>0</v>
      </c>
      <c r="S104" s="229">
        <v>0</v>
      </c>
      <c r="T104" s="230">
        <f>S104*H104</f>
        <v>0</v>
      </c>
      <c r="AR104" s="24" t="s">
        <v>133</v>
      </c>
      <c r="AT104" s="24" t="s">
        <v>129</v>
      </c>
      <c r="AU104" s="24" t="s">
        <v>80</v>
      </c>
      <c r="AY104" s="24" t="s">
        <v>127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24" t="s">
        <v>78</v>
      </c>
      <c r="BK104" s="231">
        <f>ROUND(I104*H104,2)</f>
        <v>0</v>
      </c>
      <c r="BL104" s="24" t="s">
        <v>133</v>
      </c>
      <c r="BM104" s="24" t="s">
        <v>155</v>
      </c>
    </row>
    <row r="105" s="12" customFormat="1">
      <c r="B105" s="243"/>
      <c r="C105" s="244"/>
      <c r="D105" s="234" t="s">
        <v>135</v>
      </c>
      <c r="E105" s="245" t="s">
        <v>21</v>
      </c>
      <c r="F105" s="246" t="s">
        <v>156</v>
      </c>
      <c r="G105" s="244"/>
      <c r="H105" s="247">
        <v>10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AT105" s="253" t="s">
        <v>135</v>
      </c>
      <c r="AU105" s="253" t="s">
        <v>80</v>
      </c>
      <c r="AV105" s="12" t="s">
        <v>80</v>
      </c>
      <c r="AW105" s="12" t="s">
        <v>34</v>
      </c>
      <c r="AX105" s="12" t="s">
        <v>78</v>
      </c>
      <c r="AY105" s="253" t="s">
        <v>127</v>
      </c>
    </row>
    <row r="106" s="1" customFormat="1" ht="25.5" customHeight="1">
      <c r="B106" s="46"/>
      <c r="C106" s="221" t="s">
        <v>157</v>
      </c>
      <c r="D106" s="221" t="s">
        <v>129</v>
      </c>
      <c r="E106" s="222" t="s">
        <v>158</v>
      </c>
      <c r="F106" s="223" t="s">
        <v>159</v>
      </c>
      <c r="G106" s="224" t="s">
        <v>160</v>
      </c>
      <c r="H106" s="225">
        <v>1</v>
      </c>
      <c r="I106" s="226"/>
      <c r="J106" s="225">
        <f>ROUND(I106*H106,2)</f>
        <v>0</v>
      </c>
      <c r="K106" s="223" t="s">
        <v>21</v>
      </c>
      <c r="L106" s="72"/>
      <c r="M106" s="227" t="s">
        <v>21</v>
      </c>
      <c r="N106" s="228" t="s">
        <v>41</v>
      </c>
      <c r="O106" s="47"/>
      <c r="P106" s="229">
        <f>O106*H106</f>
        <v>0</v>
      </c>
      <c r="Q106" s="229">
        <v>0</v>
      </c>
      <c r="R106" s="229">
        <f>Q106*H106</f>
        <v>0</v>
      </c>
      <c r="S106" s="229">
        <v>0</v>
      </c>
      <c r="T106" s="230">
        <f>S106*H106</f>
        <v>0</v>
      </c>
      <c r="AR106" s="24" t="s">
        <v>133</v>
      </c>
      <c r="AT106" s="24" t="s">
        <v>129</v>
      </c>
      <c r="AU106" s="24" t="s">
        <v>80</v>
      </c>
      <c r="AY106" s="24" t="s">
        <v>127</v>
      </c>
      <c r="BE106" s="231">
        <f>IF(N106="základní",J106,0)</f>
        <v>0</v>
      </c>
      <c r="BF106" s="231">
        <f>IF(N106="snížená",J106,0)</f>
        <v>0</v>
      </c>
      <c r="BG106" s="231">
        <f>IF(N106="zákl. přenesená",J106,0)</f>
        <v>0</v>
      </c>
      <c r="BH106" s="231">
        <f>IF(N106="sníž. přenesená",J106,0)</f>
        <v>0</v>
      </c>
      <c r="BI106" s="231">
        <f>IF(N106="nulová",J106,0)</f>
        <v>0</v>
      </c>
      <c r="BJ106" s="24" t="s">
        <v>78</v>
      </c>
      <c r="BK106" s="231">
        <f>ROUND(I106*H106,2)</f>
        <v>0</v>
      </c>
      <c r="BL106" s="24" t="s">
        <v>133</v>
      </c>
      <c r="BM106" s="24" t="s">
        <v>161</v>
      </c>
    </row>
    <row r="107" s="11" customFormat="1">
      <c r="B107" s="232"/>
      <c r="C107" s="233"/>
      <c r="D107" s="234" t="s">
        <v>135</v>
      </c>
      <c r="E107" s="235" t="s">
        <v>21</v>
      </c>
      <c r="F107" s="236" t="s">
        <v>162</v>
      </c>
      <c r="G107" s="233"/>
      <c r="H107" s="235" t="s">
        <v>21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AT107" s="242" t="s">
        <v>135</v>
      </c>
      <c r="AU107" s="242" t="s">
        <v>80</v>
      </c>
      <c r="AV107" s="11" t="s">
        <v>78</v>
      </c>
      <c r="AW107" s="11" t="s">
        <v>34</v>
      </c>
      <c r="AX107" s="11" t="s">
        <v>70</v>
      </c>
      <c r="AY107" s="242" t="s">
        <v>127</v>
      </c>
    </row>
    <row r="108" s="12" customFormat="1">
      <c r="B108" s="243"/>
      <c r="C108" s="244"/>
      <c r="D108" s="234" t="s">
        <v>135</v>
      </c>
      <c r="E108" s="245" t="s">
        <v>21</v>
      </c>
      <c r="F108" s="246" t="s">
        <v>140</v>
      </c>
      <c r="G108" s="244"/>
      <c r="H108" s="247">
        <v>1</v>
      </c>
      <c r="I108" s="248"/>
      <c r="J108" s="244"/>
      <c r="K108" s="244"/>
      <c r="L108" s="249"/>
      <c r="M108" s="250"/>
      <c r="N108" s="251"/>
      <c r="O108" s="251"/>
      <c r="P108" s="251"/>
      <c r="Q108" s="251"/>
      <c r="R108" s="251"/>
      <c r="S108" s="251"/>
      <c r="T108" s="252"/>
      <c r="AT108" s="253" t="s">
        <v>135</v>
      </c>
      <c r="AU108" s="253" t="s">
        <v>80</v>
      </c>
      <c r="AV108" s="12" t="s">
        <v>80</v>
      </c>
      <c r="AW108" s="12" t="s">
        <v>34</v>
      </c>
      <c r="AX108" s="12" t="s">
        <v>78</v>
      </c>
      <c r="AY108" s="253" t="s">
        <v>127</v>
      </c>
    </row>
    <row r="109" s="1" customFormat="1" ht="25.5" customHeight="1">
      <c r="B109" s="46"/>
      <c r="C109" s="221" t="s">
        <v>163</v>
      </c>
      <c r="D109" s="221" t="s">
        <v>129</v>
      </c>
      <c r="E109" s="222" t="s">
        <v>164</v>
      </c>
      <c r="F109" s="223" t="s">
        <v>165</v>
      </c>
      <c r="G109" s="224" t="s">
        <v>160</v>
      </c>
      <c r="H109" s="225">
        <v>1</v>
      </c>
      <c r="I109" s="226"/>
      <c r="J109" s="225">
        <f>ROUND(I109*H109,2)</f>
        <v>0</v>
      </c>
      <c r="K109" s="223" t="s">
        <v>21</v>
      </c>
      <c r="L109" s="72"/>
      <c r="M109" s="227" t="s">
        <v>21</v>
      </c>
      <c r="N109" s="228" t="s">
        <v>41</v>
      </c>
      <c r="O109" s="47"/>
      <c r="P109" s="229">
        <f>O109*H109</f>
        <v>0</v>
      </c>
      <c r="Q109" s="229">
        <v>0</v>
      </c>
      <c r="R109" s="229">
        <f>Q109*H109</f>
        <v>0</v>
      </c>
      <c r="S109" s="229">
        <v>0</v>
      </c>
      <c r="T109" s="230">
        <f>S109*H109</f>
        <v>0</v>
      </c>
      <c r="AR109" s="24" t="s">
        <v>133</v>
      </c>
      <c r="AT109" s="24" t="s">
        <v>129</v>
      </c>
      <c r="AU109" s="24" t="s">
        <v>80</v>
      </c>
      <c r="AY109" s="24" t="s">
        <v>127</v>
      </c>
      <c r="BE109" s="231">
        <f>IF(N109="základní",J109,0)</f>
        <v>0</v>
      </c>
      <c r="BF109" s="231">
        <f>IF(N109="snížená",J109,0)</f>
        <v>0</v>
      </c>
      <c r="BG109" s="231">
        <f>IF(N109="zákl. přenesená",J109,0)</f>
        <v>0</v>
      </c>
      <c r="BH109" s="231">
        <f>IF(N109="sníž. přenesená",J109,0)</f>
        <v>0</v>
      </c>
      <c r="BI109" s="231">
        <f>IF(N109="nulová",J109,0)</f>
        <v>0</v>
      </c>
      <c r="BJ109" s="24" t="s">
        <v>78</v>
      </c>
      <c r="BK109" s="231">
        <f>ROUND(I109*H109,2)</f>
        <v>0</v>
      </c>
      <c r="BL109" s="24" t="s">
        <v>133</v>
      </c>
      <c r="BM109" s="24" t="s">
        <v>166</v>
      </c>
    </row>
    <row r="110" s="11" customFormat="1">
      <c r="B110" s="232"/>
      <c r="C110" s="233"/>
      <c r="D110" s="234" t="s">
        <v>135</v>
      </c>
      <c r="E110" s="235" t="s">
        <v>21</v>
      </c>
      <c r="F110" s="236" t="s">
        <v>162</v>
      </c>
      <c r="G110" s="233"/>
      <c r="H110" s="235" t="s">
        <v>21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AT110" s="242" t="s">
        <v>135</v>
      </c>
      <c r="AU110" s="242" t="s">
        <v>80</v>
      </c>
      <c r="AV110" s="11" t="s">
        <v>78</v>
      </c>
      <c r="AW110" s="11" t="s">
        <v>34</v>
      </c>
      <c r="AX110" s="11" t="s">
        <v>70</v>
      </c>
      <c r="AY110" s="242" t="s">
        <v>127</v>
      </c>
    </row>
    <row r="111" s="12" customFormat="1">
      <c r="B111" s="243"/>
      <c r="C111" s="244"/>
      <c r="D111" s="234" t="s">
        <v>135</v>
      </c>
      <c r="E111" s="245" t="s">
        <v>21</v>
      </c>
      <c r="F111" s="246" t="s">
        <v>140</v>
      </c>
      <c r="G111" s="244"/>
      <c r="H111" s="247">
        <v>1</v>
      </c>
      <c r="I111" s="248"/>
      <c r="J111" s="244"/>
      <c r="K111" s="244"/>
      <c r="L111" s="249"/>
      <c r="M111" s="250"/>
      <c r="N111" s="251"/>
      <c r="O111" s="251"/>
      <c r="P111" s="251"/>
      <c r="Q111" s="251"/>
      <c r="R111" s="251"/>
      <c r="S111" s="251"/>
      <c r="T111" s="252"/>
      <c r="AT111" s="253" t="s">
        <v>135</v>
      </c>
      <c r="AU111" s="253" t="s">
        <v>80</v>
      </c>
      <c r="AV111" s="12" t="s">
        <v>80</v>
      </c>
      <c r="AW111" s="12" t="s">
        <v>34</v>
      </c>
      <c r="AX111" s="12" t="s">
        <v>78</v>
      </c>
      <c r="AY111" s="253" t="s">
        <v>127</v>
      </c>
    </row>
    <row r="112" s="1" customFormat="1" ht="25.5" customHeight="1">
      <c r="B112" s="46"/>
      <c r="C112" s="221" t="s">
        <v>167</v>
      </c>
      <c r="D112" s="221" t="s">
        <v>129</v>
      </c>
      <c r="E112" s="222" t="s">
        <v>168</v>
      </c>
      <c r="F112" s="223" t="s">
        <v>169</v>
      </c>
      <c r="G112" s="224" t="s">
        <v>160</v>
      </c>
      <c r="H112" s="225">
        <v>8</v>
      </c>
      <c r="I112" s="226"/>
      <c r="J112" s="225">
        <f>ROUND(I112*H112,2)</f>
        <v>0</v>
      </c>
      <c r="K112" s="223" t="s">
        <v>21</v>
      </c>
      <c r="L112" s="72"/>
      <c r="M112" s="227" t="s">
        <v>21</v>
      </c>
      <c r="N112" s="228" t="s">
        <v>41</v>
      </c>
      <c r="O112" s="47"/>
      <c r="P112" s="229">
        <f>O112*H112</f>
        <v>0</v>
      </c>
      <c r="Q112" s="229">
        <v>0</v>
      </c>
      <c r="R112" s="229">
        <f>Q112*H112</f>
        <v>0</v>
      </c>
      <c r="S112" s="229">
        <v>0</v>
      </c>
      <c r="T112" s="230">
        <f>S112*H112</f>
        <v>0</v>
      </c>
      <c r="AR112" s="24" t="s">
        <v>133</v>
      </c>
      <c r="AT112" s="24" t="s">
        <v>129</v>
      </c>
      <c r="AU112" s="24" t="s">
        <v>80</v>
      </c>
      <c r="AY112" s="24" t="s">
        <v>127</v>
      </c>
      <c r="BE112" s="231">
        <f>IF(N112="základní",J112,0)</f>
        <v>0</v>
      </c>
      <c r="BF112" s="231">
        <f>IF(N112="snížená",J112,0)</f>
        <v>0</v>
      </c>
      <c r="BG112" s="231">
        <f>IF(N112="zákl. přenesená",J112,0)</f>
        <v>0</v>
      </c>
      <c r="BH112" s="231">
        <f>IF(N112="sníž. přenesená",J112,0)</f>
        <v>0</v>
      </c>
      <c r="BI112" s="231">
        <f>IF(N112="nulová",J112,0)</f>
        <v>0</v>
      </c>
      <c r="BJ112" s="24" t="s">
        <v>78</v>
      </c>
      <c r="BK112" s="231">
        <f>ROUND(I112*H112,2)</f>
        <v>0</v>
      </c>
      <c r="BL112" s="24" t="s">
        <v>133</v>
      </c>
      <c r="BM112" s="24" t="s">
        <v>170</v>
      </c>
    </row>
    <row r="113" s="11" customFormat="1">
      <c r="B113" s="232"/>
      <c r="C113" s="233"/>
      <c r="D113" s="234" t="s">
        <v>135</v>
      </c>
      <c r="E113" s="235" t="s">
        <v>21</v>
      </c>
      <c r="F113" s="236" t="s">
        <v>162</v>
      </c>
      <c r="G113" s="233"/>
      <c r="H113" s="235" t="s">
        <v>21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AT113" s="242" t="s">
        <v>135</v>
      </c>
      <c r="AU113" s="242" t="s">
        <v>80</v>
      </c>
      <c r="AV113" s="11" t="s">
        <v>78</v>
      </c>
      <c r="AW113" s="11" t="s">
        <v>34</v>
      </c>
      <c r="AX113" s="11" t="s">
        <v>70</v>
      </c>
      <c r="AY113" s="242" t="s">
        <v>127</v>
      </c>
    </row>
    <row r="114" s="11" customFormat="1">
      <c r="B114" s="232"/>
      <c r="C114" s="233"/>
      <c r="D114" s="234" t="s">
        <v>135</v>
      </c>
      <c r="E114" s="235" t="s">
        <v>21</v>
      </c>
      <c r="F114" s="236" t="s">
        <v>171</v>
      </c>
      <c r="G114" s="233"/>
      <c r="H114" s="235" t="s">
        <v>21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AT114" s="242" t="s">
        <v>135</v>
      </c>
      <c r="AU114" s="242" t="s">
        <v>80</v>
      </c>
      <c r="AV114" s="11" t="s">
        <v>78</v>
      </c>
      <c r="AW114" s="11" t="s">
        <v>34</v>
      </c>
      <c r="AX114" s="11" t="s">
        <v>70</v>
      </c>
      <c r="AY114" s="242" t="s">
        <v>127</v>
      </c>
    </row>
    <row r="115" s="12" customFormat="1">
      <c r="B115" s="243"/>
      <c r="C115" s="244"/>
      <c r="D115" s="234" t="s">
        <v>135</v>
      </c>
      <c r="E115" s="245" t="s">
        <v>21</v>
      </c>
      <c r="F115" s="246" t="s">
        <v>172</v>
      </c>
      <c r="G115" s="244"/>
      <c r="H115" s="247">
        <v>8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AT115" s="253" t="s">
        <v>135</v>
      </c>
      <c r="AU115" s="253" t="s">
        <v>80</v>
      </c>
      <c r="AV115" s="12" t="s">
        <v>80</v>
      </c>
      <c r="AW115" s="12" t="s">
        <v>34</v>
      </c>
      <c r="AX115" s="12" t="s">
        <v>78</v>
      </c>
      <c r="AY115" s="253" t="s">
        <v>127</v>
      </c>
    </row>
    <row r="116" s="1" customFormat="1" ht="16.5" customHeight="1">
      <c r="B116" s="46"/>
      <c r="C116" s="221" t="s">
        <v>173</v>
      </c>
      <c r="D116" s="221" t="s">
        <v>129</v>
      </c>
      <c r="E116" s="222" t="s">
        <v>174</v>
      </c>
      <c r="F116" s="223" t="s">
        <v>175</v>
      </c>
      <c r="G116" s="224" t="s">
        <v>160</v>
      </c>
      <c r="H116" s="225">
        <v>11</v>
      </c>
      <c r="I116" s="226"/>
      <c r="J116" s="225">
        <f>ROUND(I116*H116,2)</f>
        <v>0</v>
      </c>
      <c r="K116" s="223" t="s">
        <v>21</v>
      </c>
      <c r="L116" s="72"/>
      <c r="M116" s="227" t="s">
        <v>21</v>
      </c>
      <c r="N116" s="228" t="s">
        <v>41</v>
      </c>
      <c r="O116" s="47"/>
      <c r="P116" s="229">
        <f>O116*H116</f>
        <v>0</v>
      </c>
      <c r="Q116" s="229">
        <v>5.0000000000000002E-05</v>
      </c>
      <c r="R116" s="229">
        <f>Q116*H116</f>
        <v>0.00055000000000000003</v>
      </c>
      <c r="S116" s="229">
        <v>0</v>
      </c>
      <c r="T116" s="230">
        <f>S116*H116</f>
        <v>0</v>
      </c>
      <c r="AR116" s="24" t="s">
        <v>133</v>
      </c>
      <c r="AT116" s="24" t="s">
        <v>129</v>
      </c>
      <c r="AU116" s="24" t="s">
        <v>80</v>
      </c>
      <c r="AY116" s="24" t="s">
        <v>127</v>
      </c>
      <c r="BE116" s="231">
        <f>IF(N116="základní",J116,0)</f>
        <v>0</v>
      </c>
      <c r="BF116" s="231">
        <f>IF(N116="snížená",J116,0)</f>
        <v>0</v>
      </c>
      <c r="BG116" s="231">
        <f>IF(N116="zákl. přenesená",J116,0)</f>
        <v>0</v>
      </c>
      <c r="BH116" s="231">
        <f>IF(N116="sníž. přenesená",J116,0)</f>
        <v>0</v>
      </c>
      <c r="BI116" s="231">
        <f>IF(N116="nulová",J116,0)</f>
        <v>0</v>
      </c>
      <c r="BJ116" s="24" t="s">
        <v>78</v>
      </c>
      <c r="BK116" s="231">
        <f>ROUND(I116*H116,2)</f>
        <v>0</v>
      </c>
      <c r="BL116" s="24" t="s">
        <v>133</v>
      </c>
      <c r="BM116" s="24" t="s">
        <v>176</v>
      </c>
    </row>
    <row r="117" s="11" customFormat="1">
      <c r="B117" s="232"/>
      <c r="C117" s="233"/>
      <c r="D117" s="234" t="s">
        <v>135</v>
      </c>
      <c r="E117" s="235" t="s">
        <v>21</v>
      </c>
      <c r="F117" s="236" t="s">
        <v>162</v>
      </c>
      <c r="G117" s="233"/>
      <c r="H117" s="235" t="s">
        <v>21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AT117" s="242" t="s">
        <v>135</v>
      </c>
      <c r="AU117" s="242" t="s">
        <v>80</v>
      </c>
      <c r="AV117" s="11" t="s">
        <v>78</v>
      </c>
      <c r="AW117" s="11" t="s">
        <v>34</v>
      </c>
      <c r="AX117" s="11" t="s">
        <v>70</v>
      </c>
      <c r="AY117" s="242" t="s">
        <v>127</v>
      </c>
    </row>
    <row r="118" s="12" customFormat="1">
      <c r="B118" s="243"/>
      <c r="C118" s="244"/>
      <c r="D118" s="234" t="s">
        <v>135</v>
      </c>
      <c r="E118" s="245" t="s">
        <v>21</v>
      </c>
      <c r="F118" s="246" t="s">
        <v>177</v>
      </c>
      <c r="G118" s="244"/>
      <c r="H118" s="247">
        <v>11</v>
      </c>
      <c r="I118" s="248"/>
      <c r="J118" s="244"/>
      <c r="K118" s="244"/>
      <c r="L118" s="249"/>
      <c r="M118" s="250"/>
      <c r="N118" s="251"/>
      <c r="O118" s="251"/>
      <c r="P118" s="251"/>
      <c r="Q118" s="251"/>
      <c r="R118" s="251"/>
      <c r="S118" s="251"/>
      <c r="T118" s="252"/>
      <c r="AT118" s="253" t="s">
        <v>135</v>
      </c>
      <c r="AU118" s="253" t="s">
        <v>80</v>
      </c>
      <c r="AV118" s="12" t="s">
        <v>80</v>
      </c>
      <c r="AW118" s="12" t="s">
        <v>34</v>
      </c>
      <c r="AX118" s="12" t="s">
        <v>78</v>
      </c>
      <c r="AY118" s="253" t="s">
        <v>127</v>
      </c>
    </row>
    <row r="119" s="1" customFormat="1" ht="16.5" customHeight="1">
      <c r="B119" s="46"/>
      <c r="C119" s="221" t="s">
        <v>178</v>
      </c>
      <c r="D119" s="221" t="s">
        <v>129</v>
      </c>
      <c r="E119" s="222" t="s">
        <v>179</v>
      </c>
      <c r="F119" s="223" t="s">
        <v>180</v>
      </c>
      <c r="G119" s="224" t="s">
        <v>160</v>
      </c>
      <c r="H119" s="225">
        <v>2</v>
      </c>
      <c r="I119" s="226"/>
      <c r="J119" s="225">
        <f>ROUND(I119*H119,2)</f>
        <v>0</v>
      </c>
      <c r="K119" s="223" t="s">
        <v>21</v>
      </c>
      <c r="L119" s="72"/>
      <c r="M119" s="227" t="s">
        <v>21</v>
      </c>
      <c r="N119" s="228" t="s">
        <v>41</v>
      </c>
      <c r="O119" s="47"/>
      <c r="P119" s="229">
        <f>O119*H119</f>
        <v>0</v>
      </c>
      <c r="Q119" s="229">
        <v>9.0000000000000006E-05</v>
      </c>
      <c r="R119" s="229">
        <f>Q119*H119</f>
        <v>0.00018000000000000001</v>
      </c>
      <c r="S119" s="229">
        <v>0</v>
      </c>
      <c r="T119" s="230">
        <f>S119*H119</f>
        <v>0</v>
      </c>
      <c r="AR119" s="24" t="s">
        <v>133</v>
      </c>
      <c r="AT119" s="24" t="s">
        <v>129</v>
      </c>
      <c r="AU119" s="24" t="s">
        <v>80</v>
      </c>
      <c r="AY119" s="24" t="s">
        <v>127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24" t="s">
        <v>78</v>
      </c>
      <c r="BK119" s="231">
        <f>ROUND(I119*H119,2)</f>
        <v>0</v>
      </c>
      <c r="BL119" s="24" t="s">
        <v>133</v>
      </c>
      <c r="BM119" s="24" t="s">
        <v>181</v>
      </c>
    </row>
    <row r="120" s="11" customFormat="1">
      <c r="B120" s="232"/>
      <c r="C120" s="233"/>
      <c r="D120" s="234" t="s">
        <v>135</v>
      </c>
      <c r="E120" s="235" t="s">
        <v>21</v>
      </c>
      <c r="F120" s="236" t="s">
        <v>162</v>
      </c>
      <c r="G120" s="233"/>
      <c r="H120" s="235" t="s">
        <v>21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AT120" s="242" t="s">
        <v>135</v>
      </c>
      <c r="AU120" s="242" t="s">
        <v>80</v>
      </c>
      <c r="AV120" s="11" t="s">
        <v>78</v>
      </c>
      <c r="AW120" s="11" t="s">
        <v>34</v>
      </c>
      <c r="AX120" s="11" t="s">
        <v>70</v>
      </c>
      <c r="AY120" s="242" t="s">
        <v>127</v>
      </c>
    </row>
    <row r="121" s="12" customFormat="1">
      <c r="B121" s="243"/>
      <c r="C121" s="244"/>
      <c r="D121" s="234" t="s">
        <v>135</v>
      </c>
      <c r="E121" s="245" t="s">
        <v>21</v>
      </c>
      <c r="F121" s="246" t="s">
        <v>182</v>
      </c>
      <c r="G121" s="244"/>
      <c r="H121" s="247">
        <v>2</v>
      </c>
      <c r="I121" s="248"/>
      <c r="J121" s="244"/>
      <c r="K121" s="244"/>
      <c r="L121" s="249"/>
      <c r="M121" s="250"/>
      <c r="N121" s="251"/>
      <c r="O121" s="251"/>
      <c r="P121" s="251"/>
      <c r="Q121" s="251"/>
      <c r="R121" s="251"/>
      <c r="S121" s="251"/>
      <c r="T121" s="252"/>
      <c r="AT121" s="253" t="s">
        <v>135</v>
      </c>
      <c r="AU121" s="253" t="s">
        <v>80</v>
      </c>
      <c r="AV121" s="12" t="s">
        <v>80</v>
      </c>
      <c r="AW121" s="12" t="s">
        <v>34</v>
      </c>
      <c r="AX121" s="12" t="s">
        <v>78</v>
      </c>
      <c r="AY121" s="253" t="s">
        <v>127</v>
      </c>
    </row>
    <row r="122" s="1" customFormat="1" ht="16.5" customHeight="1">
      <c r="B122" s="46"/>
      <c r="C122" s="221" t="s">
        <v>183</v>
      </c>
      <c r="D122" s="221" t="s">
        <v>129</v>
      </c>
      <c r="E122" s="222" t="s">
        <v>184</v>
      </c>
      <c r="F122" s="223" t="s">
        <v>185</v>
      </c>
      <c r="G122" s="224" t="s">
        <v>160</v>
      </c>
      <c r="H122" s="225">
        <v>1</v>
      </c>
      <c r="I122" s="226"/>
      <c r="J122" s="225">
        <f>ROUND(I122*H122,2)</f>
        <v>0</v>
      </c>
      <c r="K122" s="223" t="s">
        <v>21</v>
      </c>
      <c r="L122" s="72"/>
      <c r="M122" s="227" t="s">
        <v>21</v>
      </c>
      <c r="N122" s="228" t="s">
        <v>41</v>
      </c>
      <c r="O122" s="47"/>
      <c r="P122" s="229">
        <f>O122*H122</f>
        <v>0</v>
      </c>
      <c r="Q122" s="229">
        <v>9.0000000000000006E-05</v>
      </c>
      <c r="R122" s="229">
        <f>Q122*H122</f>
        <v>9.0000000000000006E-05</v>
      </c>
      <c r="S122" s="229">
        <v>0</v>
      </c>
      <c r="T122" s="230">
        <f>S122*H122</f>
        <v>0</v>
      </c>
      <c r="AR122" s="24" t="s">
        <v>133</v>
      </c>
      <c r="AT122" s="24" t="s">
        <v>129</v>
      </c>
      <c r="AU122" s="24" t="s">
        <v>80</v>
      </c>
      <c r="AY122" s="24" t="s">
        <v>127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24" t="s">
        <v>78</v>
      </c>
      <c r="BK122" s="231">
        <f>ROUND(I122*H122,2)</f>
        <v>0</v>
      </c>
      <c r="BL122" s="24" t="s">
        <v>133</v>
      </c>
      <c r="BM122" s="24" t="s">
        <v>186</v>
      </c>
    </row>
    <row r="123" s="11" customFormat="1">
      <c r="B123" s="232"/>
      <c r="C123" s="233"/>
      <c r="D123" s="234" t="s">
        <v>135</v>
      </c>
      <c r="E123" s="235" t="s">
        <v>21</v>
      </c>
      <c r="F123" s="236" t="s">
        <v>162</v>
      </c>
      <c r="G123" s="233"/>
      <c r="H123" s="235" t="s">
        <v>21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AT123" s="242" t="s">
        <v>135</v>
      </c>
      <c r="AU123" s="242" t="s">
        <v>80</v>
      </c>
      <c r="AV123" s="11" t="s">
        <v>78</v>
      </c>
      <c r="AW123" s="11" t="s">
        <v>34</v>
      </c>
      <c r="AX123" s="11" t="s">
        <v>70</v>
      </c>
      <c r="AY123" s="242" t="s">
        <v>127</v>
      </c>
    </row>
    <row r="124" s="12" customFormat="1">
      <c r="B124" s="243"/>
      <c r="C124" s="244"/>
      <c r="D124" s="234" t="s">
        <v>135</v>
      </c>
      <c r="E124" s="245" t="s">
        <v>21</v>
      </c>
      <c r="F124" s="246" t="s">
        <v>140</v>
      </c>
      <c r="G124" s="244"/>
      <c r="H124" s="247">
        <v>1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AT124" s="253" t="s">
        <v>135</v>
      </c>
      <c r="AU124" s="253" t="s">
        <v>80</v>
      </c>
      <c r="AV124" s="12" t="s">
        <v>80</v>
      </c>
      <c r="AW124" s="12" t="s">
        <v>34</v>
      </c>
      <c r="AX124" s="12" t="s">
        <v>78</v>
      </c>
      <c r="AY124" s="253" t="s">
        <v>127</v>
      </c>
    </row>
    <row r="125" s="1" customFormat="1" ht="16.5" customHeight="1">
      <c r="B125" s="46"/>
      <c r="C125" s="221" t="s">
        <v>187</v>
      </c>
      <c r="D125" s="221" t="s">
        <v>129</v>
      </c>
      <c r="E125" s="222" t="s">
        <v>188</v>
      </c>
      <c r="F125" s="223" t="s">
        <v>189</v>
      </c>
      <c r="G125" s="224" t="s">
        <v>160</v>
      </c>
      <c r="H125" s="225">
        <v>1</v>
      </c>
      <c r="I125" s="226"/>
      <c r="J125" s="225">
        <f>ROUND(I125*H125,2)</f>
        <v>0</v>
      </c>
      <c r="K125" s="223" t="s">
        <v>21</v>
      </c>
      <c r="L125" s="72"/>
      <c r="M125" s="227" t="s">
        <v>21</v>
      </c>
      <c r="N125" s="228" t="s">
        <v>41</v>
      </c>
      <c r="O125" s="47"/>
      <c r="P125" s="229">
        <f>O125*H125</f>
        <v>0</v>
      </c>
      <c r="Q125" s="229">
        <v>9.0000000000000006E-05</v>
      </c>
      <c r="R125" s="229">
        <f>Q125*H125</f>
        <v>9.0000000000000006E-05</v>
      </c>
      <c r="S125" s="229">
        <v>0</v>
      </c>
      <c r="T125" s="230">
        <f>S125*H125</f>
        <v>0</v>
      </c>
      <c r="AR125" s="24" t="s">
        <v>133</v>
      </c>
      <c r="AT125" s="24" t="s">
        <v>129</v>
      </c>
      <c r="AU125" s="24" t="s">
        <v>80</v>
      </c>
      <c r="AY125" s="24" t="s">
        <v>127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24" t="s">
        <v>78</v>
      </c>
      <c r="BK125" s="231">
        <f>ROUND(I125*H125,2)</f>
        <v>0</v>
      </c>
      <c r="BL125" s="24" t="s">
        <v>133</v>
      </c>
      <c r="BM125" s="24" t="s">
        <v>190</v>
      </c>
    </row>
    <row r="126" s="11" customFormat="1">
      <c r="B126" s="232"/>
      <c r="C126" s="233"/>
      <c r="D126" s="234" t="s">
        <v>135</v>
      </c>
      <c r="E126" s="235" t="s">
        <v>21</v>
      </c>
      <c r="F126" s="236" t="s">
        <v>162</v>
      </c>
      <c r="G126" s="233"/>
      <c r="H126" s="235" t="s">
        <v>21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AT126" s="242" t="s">
        <v>135</v>
      </c>
      <c r="AU126" s="242" t="s">
        <v>80</v>
      </c>
      <c r="AV126" s="11" t="s">
        <v>78</v>
      </c>
      <c r="AW126" s="11" t="s">
        <v>34</v>
      </c>
      <c r="AX126" s="11" t="s">
        <v>70</v>
      </c>
      <c r="AY126" s="242" t="s">
        <v>127</v>
      </c>
    </row>
    <row r="127" s="12" customFormat="1">
      <c r="B127" s="243"/>
      <c r="C127" s="244"/>
      <c r="D127" s="234" t="s">
        <v>135</v>
      </c>
      <c r="E127" s="245" t="s">
        <v>21</v>
      </c>
      <c r="F127" s="246" t="s">
        <v>140</v>
      </c>
      <c r="G127" s="244"/>
      <c r="H127" s="247">
        <v>1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AT127" s="253" t="s">
        <v>135</v>
      </c>
      <c r="AU127" s="253" t="s">
        <v>80</v>
      </c>
      <c r="AV127" s="12" t="s">
        <v>80</v>
      </c>
      <c r="AW127" s="12" t="s">
        <v>34</v>
      </c>
      <c r="AX127" s="12" t="s">
        <v>78</v>
      </c>
      <c r="AY127" s="253" t="s">
        <v>127</v>
      </c>
    </row>
    <row r="128" s="1" customFormat="1" ht="16.5" customHeight="1">
      <c r="B128" s="46"/>
      <c r="C128" s="221" t="s">
        <v>191</v>
      </c>
      <c r="D128" s="221" t="s">
        <v>129</v>
      </c>
      <c r="E128" s="222" t="s">
        <v>192</v>
      </c>
      <c r="F128" s="223" t="s">
        <v>193</v>
      </c>
      <c r="G128" s="224" t="s">
        <v>194</v>
      </c>
      <c r="H128" s="225">
        <v>1</v>
      </c>
      <c r="I128" s="226"/>
      <c r="J128" s="225">
        <f>ROUND(I128*H128,2)</f>
        <v>0</v>
      </c>
      <c r="K128" s="223" t="s">
        <v>154</v>
      </c>
      <c r="L128" s="72"/>
      <c r="M128" s="227" t="s">
        <v>21</v>
      </c>
      <c r="N128" s="228" t="s">
        <v>41</v>
      </c>
      <c r="O128" s="47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AR128" s="24" t="s">
        <v>133</v>
      </c>
      <c r="AT128" s="24" t="s">
        <v>129</v>
      </c>
      <c r="AU128" s="24" t="s">
        <v>80</v>
      </c>
      <c r="AY128" s="24" t="s">
        <v>127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24" t="s">
        <v>78</v>
      </c>
      <c r="BK128" s="231">
        <f>ROUND(I128*H128,2)</f>
        <v>0</v>
      </c>
      <c r="BL128" s="24" t="s">
        <v>133</v>
      </c>
      <c r="BM128" s="24" t="s">
        <v>195</v>
      </c>
    </row>
    <row r="129" s="11" customFormat="1">
      <c r="B129" s="232"/>
      <c r="C129" s="233"/>
      <c r="D129" s="234" t="s">
        <v>135</v>
      </c>
      <c r="E129" s="235" t="s">
        <v>21</v>
      </c>
      <c r="F129" s="236" t="s">
        <v>196</v>
      </c>
      <c r="G129" s="233"/>
      <c r="H129" s="235" t="s">
        <v>21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AT129" s="242" t="s">
        <v>135</v>
      </c>
      <c r="AU129" s="242" t="s">
        <v>80</v>
      </c>
      <c r="AV129" s="11" t="s">
        <v>78</v>
      </c>
      <c r="AW129" s="11" t="s">
        <v>34</v>
      </c>
      <c r="AX129" s="11" t="s">
        <v>70</v>
      </c>
      <c r="AY129" s="242" t="s">
        <v>127</v>
      </c>
    </row>
    <row r="130" s="12" customFormat="1">
      <c r="B130" s="243"/>
      <c r="C130" s="244"/>
      <c r="D130" s="234" t="s">
        <v>135</v>
      </c>
      <c r="E130" s="245" t="s">
        <v>21</v>
      </c>
      <c r="F130" s="246" t="s">
        <v>140</v>
      </c>
      <c r="G130" s="244"/>
      <c r="H130" s="247">
        <v>1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AT130" s="253" t="s">
        <v>135</v>
      </c>
      <c r="AU130" s="253" t="s">
        <v>80</v>
      </c>
      <c r="AV130" s="12" t="s">
        <v>80</v>
      </c>
      <c r="AW130" s="12" t="s">
        <v>34</v>
      </c>
      <c r="AX130" s="12" t="s">
        <v>78</v>
      </c>
      <c r="AY130" s="253" t="s">
        <v>127</v>
      </c>
    </row>
    <row r="131" s="1" customFormat="1" ht="16.5" customHeight="1">
      <c r="B131" s="46"/>
      <c r="C131" s="221" t="s">
        <v>197</v>
      </c>
      <c r="D131" s="221" t="s">
        <v>129</v>
      </c>
      <c r="E131" s="222" t="s">
        <v>198</v>
      </c>
      <c r="F131" s="223" t="s">
        <v>199</v>
      </c>
      <c r="G131" s="224" t="s">
        <v>194</v>
      </c>
      <c r="H131" s="225">
        <v>1.6000000000000001</v>
      </c>
      <c r="I131" s="226"/>
      <c r="J131" s="225">
        <f>ROUND(I131*H131,2)</f>
        <v>0</v>
      </c>
      <c r="K131" s="223" t="s">
        <v>154</v>
      </c>
      <c r="L131" s="72"/>
      <c r="M131" s="227" t="s">
        <v>21</v>
      </c>
      <c r="N131" s="228" t="s">
        <v>41</v>
      </c>
      <c r="O131" s="47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AR131" s="24" t="s">
        <v>133</v>
      </c>
      <c r="AT131" s="24" t="s">
        <v>129</v>
      </c>
      <c r="AU131" s="24" t="s">
        <v>80</v>
      </c>
      <c r="AY131" s="24" t="s">
        <v>127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24" t="s">
        <v>78</v>
      </c>
      <c r="BK131" s="231">
        <f>ROUND(I131*H131,2)</f>
        <v>0</v>
      </c>
      <c r="BL131" s="24" t="s">
        <v>133</v>
      </c>
      <c r="BM131" s="24" t="s">
        <v>200</v>
      </c>
    </row>
    <row r="132" s="11" customFormat="1">
      <c r="B132" s="232"/>
      <c r="C132" s="233"/>
      <c r="D132" s="234" t="s">
        <v>135</v>
      </c>
      <c r="E132" s="235" t="s">
        <v>21</v>
      </c>
      <c r="F132" s="236" t="s">
        <v>201</v>
      </c>
      <c r="G132" s="233"/>
      <c r="H132" s="235" t="s">
        <v>21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AT132" s="242" t="s">
        <v>135</v>
      </c>
      <c r="AU132" s="242" t="s">
        <v>80</v>
      </c>
      <c r="AV132" s="11" t="s">
        <v>78</v>
      </c>
      <c r="AW132" s="11" t="s">
        <v>34</v>
      </c>
      <c r="AX132" s="11" t="s">
        <v>70</v>
      </c>
      <c r="AY132" s="242" t="s">
        <v>127</v>
      </c>
    </row>
    <row r="133" s="12" customFormat="1">
      <c r="B133" s="243"/>
      <c r="C133" s="244"/>
      <c r="D133" s="234" t="s">
        <v>135</v>
      </c>
      <c r="E133" s="245" t="s">
        <v>21</v>
      </c>
      <c r="F133" s="246" t="s">
        <v>202</v>
      </c>
      <c r="G133" s="244"/>
      <c r="H133" s="247">
        <v>0.59999999999999998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AT133" s="253" t="s">
        <v>135</v>
      </c>
      <c r="AU133" s="253" t="s">
        <v>80</v>
      </c>
      <c r="AV133" s="12" t="s">
        <v>80</v>
      </c>
      <c r="AW133" s="12" t="s">
        <v>34</v>
      </c>
      <c r="AX133" s="12" t="s">
        <v>70</v>
      </c>
      <c r="AY133" s="253" t="s">
        <v>127</v>
      </c>
    </row>
    <row r="134" s="11" customFormat="1">
      <c r="B134" s="232"/>
      <c r="C134" s="233"/>
      <c r="D134" s="234" t="s">
        <v>135</v>
      </c>
      <c r="E134" s="235" t="s">
        <v>21</v>
      </c>
      <c r="F134" s="236" t="s">
        <v>203</v>
      </c>
      <c r="G134" s="233"/>
      <c r="H134" s="235" t="s">
        <v>21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AT134" s="242" t="s">
        <v>135</v>
      </c>
      <c r="AU134" s="242" t="s">
        <v>80</v>
      </c>
      <c r="AV134" s="11" t="s">
        <v>78</v>
      </c>
      <c r="AW134" s="11" t="s">
        <v>34</v>
      </c>
      <c r="AX134" s="11" t="s">
        <v>70</v>
      </c>
      <c r="AY134" s="242" t="s">
        <v>127</v>
      </c>
    </row>
    <row r="135" s="12" customFormat="1">
      <c r="B135" s="243"/>
      <c r="C135" s="244"/>
      <c r="D135" s="234" t="s">
        <v>135</v>
      </c>
      <c r="E135" s="245" t="s">
        <v>21</v>
      </c>
      <c r="F135" s="246" t="s">
        <v>204</v>
      </c>
      <c r="G135" s="244"/>
      <c r="H135" s="247">
        <v>1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AT135" s="253" t="s">
        <v>135</v>
      </c>
      <c r="AU135" s="253" t="s">
        <v>80</v>
      </c>
      <c r="AV135" s="12" t="s">
        <v>80</v>
      </c>
      <c r="AW135" s="12" t="s">
        <v>34</v>
      </c>
      <c r="AX135" s="12" t="s">
        <v>70</v>
      </c>
      <c r="AY135" s="253" t="s">
        <v>127</v>
      </c>
    </row>
    <row r="136" s="13" customFormat="1">
      <c r="B136" s="254"/>
      <c r="C136" s="255"/>
      <c r="D136" s="234" t="s">
        <v>135</v>
      </c>
      <c r="E136" s="256" t="s">
        <v>21</v>
      </c>
      <c r="F136" s="257" t="s">
        <v>151</v>
      </c>
      <c r="G136" s="255"/>
      <c r="H136" s="258">
        <v>1.6000000000000001</v>
      </c>
      <c r="I136" s="259"/>
      <c r="J136" s="255"/>
      <c r="K136" s="255"/>
      <c r="L136" s="260"/>
      <c r="M136" s="261"/>
      <c r="N136" s="262"/>
      <c r="O136" s="262"/>
      <c r="P136" s="262"/>
      <c r="Q136" s="262"/>
      <c r="R136" s="262"/>
      <c r="S136" s="262"/>
      <c r="T136" s="263"/>
      <c r="AT136" s="264" t="s">
        <v>135</v>
      </c>
      <c r="AU136" s="264" t="s">
        <v>80</v>
      </c>
      <c r="AV136" s="13" t="s">
        <v>133</v>
      </c>
      <c r="AW136" s="13" t="s">
        <v>34</v>
      </c>
      <c r="AX136" s="13" t="s">
        <v>78</v>
      </c>
      <c r="AY136" s="264" t="s">
        <v>127</v>
      </c>
    </row>
    <row r="137" s="1" customFormat="1" ht="16.5" customHeight="1">
      <c r="B137" s="46"/>
      <c r="C137" s="221" t="s">
        <v>205</v>
      </c>
      <c r="D137" s="221" t="s">
        <v>129</v>
      </c>
      <c r="E137" s="222" t="s">
        <v>206</v>
      </c>
      <c r="F137" s="223" t="s">
        <v>207</v>
      </c>
      <c r="G137" s="224" t="s">
        <v>194</v>
      </c>
      <c r="H137" s="225">
        <v>95.599999999999994</v>
      </c>
      <c r="I137" s="226"/>
      <c r="J137" s="225">
        <f>ROUND(I137*H137,2)</f>
        <v>0</v>
      </c>
      <c r="K137" s="223" t="s">
        <v>154</v>
      </c>
      <c r="L137" s="72"/>
      <c r="M137" s="227" t="s">
        <v>21</v>
      </c>
      <c r="N137" s="228" t="s">
        <v>41</v>
      </c>
      <c r="O137" s="47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AR137" s="24" t="s">
        <v>133</v>
      </c>
      <c r="AT137" s="24" t="s">
        <v>129</v>
      </c>
      <c r="AU137" s="24" t="s">
        <v>80</v>
      </c>
      <c r="AY137" s="24" t="s">
        <v>127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24" t="s">
        <v>78</v>
      </c>
      <c r="BK137" s="231">
        <f>ROUND(I137*H137,2)</f>
        <v>0</v>
      </c>
      <c r="BL137" s="24" t="s">
        <v>133</v>
      </c>
      <c r="BM137" s="24" t="s">
        <v>208</v>
      </c>
    </row>
    <row r="138" s="11" customFormat="1">
      <c r="B138" s="232"/>
      <c r="C138" s="233"/>
      <c r="D138" s="234" t="s">
        <v>135</v>
      </c>
      <c r="E138" s="235" t="s">
        <v>21</v>
      </c>
      <c r="F138" s="236" t="s">
        <v>209</v>
      </c>
      <c r="G138" s="233"/>
      <c r="H138" s="235" t="s">
        <v>21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AT138" s="242" t="s">
        <v>135</v>
      </c>
      <c r="AU138" s="242" t="s">
        <v>80</v>
      </c>
      <c r="AV138" s="11" t="s">
        <v>78</v>
      </c>
      <c r="AW138" s="11" t="s">
        <v>34</v>
      </c>
      <c r="AX138" s="11" t="s">
        <v>70</v>
      </c>
      <c r="AY138" s="242" t="s">
        <v>127</v>
      </c>
    </row>
    <row r="139" s="12" customFormat="1">
      <c r="B139" s="243"/>
      <c r="C139" s="244"/>
      <c r="D139" s="234" t="s">
        <v>135</v>
      </c>
      <c r="E139" s="245" t="s">
        <v>21</v>
      </c>
      <c r="F139" s="246" t="s">
        <v>210</v>
      </c>
      <c r="G139" s="244"/>
      <c r="H139" s="247">
        <v>76.400000000000006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AT139" s="253" t="s">
        <v>135</v>
      </c>
      <c r="AU139" s="253" t="s">
        <v>80</v>
      </c>
      <c r="AV139" s="12" t="s">
        <v>80</v>
      </c>
      <c r="AW139" s="12" t="s">
        <v>34</v>
      </c>
      <c r="AX139" s="12" t="s">
        <v>70</v>
      </c>
      <c r="AY139" s="253" t="s">
        <v>127</v>
      </c>
    </row>
    <row r="140" s="12" customFormat="1">
      <c r="B140" s="243"/>
      <c r="C140" s="244"/>
      <c r="D140" s="234" t="s">
        <v>135</v>
      </c>
      <c r="E140" s="245" t="s">
        <v>21</v>
      </c>
      <c r="F140" s="246" t="s">
        <v>211</v>
      </c>
      <c r="G140" s="244"/>
      <c r="H140" s="247">
        <v>19.199999999999999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AT140" s="253" t="s">
        <v>135</v>
      </c>
      <c r="AU140" s="253" t="s">
        <v>80</v>
      </c>
      <c r="AV140" s="12" t="s">
        <v>80</v>
      </c>
      <c r="AW140" s="12" t="s">
        <v>34</v>
      </c>
      <c r="AX140" s="12" t="s">
        <v>70</v>
      </c>
      <c r="AY140" s="253" t="s">
        <v>127</v>
      </c>
    </row>
    <row r="141" s="13" customFormat="1">
      <c r="B141" s="254"/>
      <c r="C141" s="255"/>
      <c r="D141" s="234" t="s">
        <v>135</v>
      </c>
      <c r="E141" s="256" t="s">
        <v>21</v>
      </c>
      <c r="F141" s="257" t="s">
        <v>151</v>
      </c>
      <c r="G141" s="255"/>
      <c r="H141" s="258">
        <v>95.599999999999994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AT141" s="264" t="s">
        <v>135</v>
      </c>
      <c r="AU141" s="264" t="s">
        <v>80</v>
      </c>
      <c r="AV141" s="13" t="s">
        <v>133</v>
      </c>
      <c r="AW141" s="13" t="s">
        <v>34</v>
      </c>
      <c r="AX141" s="13" t="s">
        <v>78</v>
      </c>
      <c r="AY141" s="264" t="s">
        <v>127</v>
      </c>
    </row>
    <row r="142" s="1" customFormat="1" ht="25.5" customHeight="1">
      <c r="B142" s="46"/>
      <c r="C142" s="221" t="s">
        <v>10</v>
      </c>
      <c r="D142" s="221" t="s">
        <v>129</v>
      </c>
      <c r="E142" s="222" t="s">
        <v>212</v>
      </c>
      <c r="F142" s="223" t="s">
        <v>213</v>
      </c>
      <c r="G142" s="224" t="s">
        <v>194</v>
      </c>
      <c r="H142" s="225">
        <v>30.199999999999999</v>
      </c>
      <c r="I142" s="226"/>
      <c r="J142" s="225">
        <f>ROUND(I142*H142,2)</f>
        <v>0</v>
      </c>
      <c r="K142" s="223" t="s">
        <v>154</v>
      </c>
      <c r="L142" s="72"/>
      <c r="M142" s="227" t="s">
        <v>21</v>
      </c>
      <c r="N142" s="228" t="s">
        <v>41</v>
      </c>
      <c r="O142" s="47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AR142" s="24" t="s">
        <v>133</v>
      </c>
      <c r="AT142" s="24" t="s">
        <v>129</v>
      </c>
      <c r="AU142" s="24" t="s">
        <v>80</v>
      </c>
      <c r="AY142" s="24" t="s">
        <v>127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24" t="s">
        <v>78</v>
      </c>
      <c r="BK142" s="231">
        <f>ROUND(I142*H142,2)</f>
        <v>0</v>
      </c>
      <c r="BL142" s="24" t="s">
        <v>133</v>
      </c>
      <c r="BM142" s="24" t="s">
        <v>214</v>
      </c>
    </row>
    <row r="143" s="11" customFormat="1">
      <c r="B143" s="232"/>
      <c r="C143" s="233"/>
      <c r="D143" s="234" t="s">
        <v>135</v>
      </c>
      <c r="E143" s="235" t="s">
        <v>21</v>
      </c>
      <c r="F143" s="236" t="s">
        <v>215</v>
      </c>
      <c r="G143" s="233"/>
      <c r="H143" s="235" t="s">
        <v>21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AT143" s="242" t="s">
        <v>135</v>
      </c>
      <c r="AU143" s="242" t="s">
        <v>80</v>
      </c>
      <c r="AV143" s="11" t="s">
        <v>78</v>
      </c>
      <c r="AW143" s="11" t="s">
        <v>34</v>
      </c>
      <c r="AX143" s="11" t="s">
        <v>70</v>
      </c>
      <c r="AY143" s="242" t="s">
        <v>127</v>
      </c>
    </row>
    <row r="144" s="12" customFormat="1">
      <c r="B144" s="243"/>
      <c r="C144" s="244"/>
      <c r="D144" s="234" t="s">
        <v>135</v>
      </c>
      <c r="E144" s="245" t="s">
        <v>21</v>
      </c>
      <c r="F144" s="246" t="s">
        <v>216</v>
      </c>
      <c r="G144" s="244"/>
      <c r="H144" s="247">
        <v>30.199999999999999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AT144" s="253" t="s">
        <v>135</v>
      </c>
      <c r="AU144" s="253" t="s">
        <v>80</v>
      </c>
      <c r="AV144" s="12" t="s">
        <v>80</v>
      </c>
      <c r="AW144" s="12" t="s">
        <v>34</v>
      </c>
      <c r="AX144" s="12" t="s">
        <v>78</v>
      </c>
      <c r="AY144" s="253" t="s">
        <v>127</v>
      </c>
    </row>
    <row r="145" s="1" customFormat="1" ht="16.5" customHeight="1">
      <c r="B145" s="46"/>
      <c r="C145" s="221" t="s">
        <v>217</v>
      </c>
      <c r="D145" s="221" t="s">
        <v>129</v>
      </c>
      <c r="E145" s="222" t="s">
        <v>218</v>
      </c>
      <c r="F145" s="223" t="s">
        <v>219</v>
      </c>
      <c r="G145" s="224" t="s">
        <v>194</v>
      </c>
      <c r="H145" s="225">
        <v>24.199999999999999</v>
      </c>
      <c r="I145" s="226"/>
      <c r="J145" s="225">
        <f>ROUND(I145*H145,2)</f>
        <v>0</v>
      </c>
      <c r="K145" s="223" t="s">
        <v>154</v>
      </c>
      <c r="L145" s="72"/>
      <c r="M145" s="227" t="s">
        <v>21</v>
      </c>
      <c r="N145" s="228" t="s">
        <v>41</v>
      </c>
      <c r="O145" s="47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AR145" s="24" t="s">
        <v>133</v>
      </c>
      <c r="AT145" s="24" t="s">
        <v>129</v>
      </c>
      <c r="AU145" s="24" t="s">
        <v>80</v>
      </c>
      <c r="AY145" s="24" t="s">
        <v>127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24" t="s">
        <v>78</v>
      </c>
      <c r="BK145" s="231">
        <f>ROUND(I145*H145,2)</f>
        <v>0</v>
      </c>
      <c r="BL145" s="24" t="s">
        <v>133</v>
      </c>
      <c r="BM145" s="24" t="s">
        <v>220</v>
      </c>
    </row>
    <row r="146" s="11" customFormat="1">
      <c r="B146" s="232"/>
      <c r="C146" s="233"/>
      <c r="D146" s="234" t="s">
        <v>135</v>
      </c>
      <c r="E146" s="235" t="s">
        <v>21</v>
      </c>
      <c r="F146" s="236" t="s">
        <v>221</v>
      </c>
      <c r="G146" s="233"/>
      <c r="H146" s="235" t="s">
        <v>21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AT146" s="242" t="s">
        <v>135</v>
      </c>
      <c r="AU146" s="242" t="s">
        <v>80</v>
      </c>
      <c r="AV146" s="11" t="s">
        <v>78</v>
      </c>
      <c r="AW146" s="11" t="s">
        <v>34</v>
      </c>
      <c r="AX146" s="11" t="s">
        <v>70</v>
      </c>
      <c r="AY146" s="242" t="s">
        <v>127</v>
      </c>
    </row>
    <row r="147" s="12" customFormat="1">
      <c r="B147" s="243"/>
      <c r="C147" s="244"/>
      <c r="D147" s="234" t="s">
        <v>135</v>
      </c>
      <c r="E147" s="245" t="s">
        <v>21</v>
      </c>
      <c r="F147" s="246" t="s">
        <v>222</v>
      </c>
      <c r="G147" s="244"/>
      <c r="H147" s="247">
        <v>24.199999999999999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AT147" s="253" t="s">
        <v>135</v>
      </c>
      <c r="AU147" s="253" t="s">
        <v>80</v>
      </c>
      <c r="AV147" s="12" t="s">
        <v>80</v>
      </c>
      <c r="AW147" s="12" t="s">
        <v>34</v>
      </c>
      <c r="AX147" s="12" t="s">
        <v>78</v>
      </c>
      <c r="AY147" s="253" t="s">
        <v>127</v>
      </c>
    </row>
    <row r="148" s="1" customFormat="1" ht="25.5" customHeight="1">
      <c r="B148" s="46"/>
      <c r="C148" s="221" t="s">
        <v>223</v>
      </c>
      <c r="D148" s="221" t="s">
        <v>129</v>
      </c>
      <c r="E148" s="222" t="s">
        <v>224</v>
      </c>
      <c r="F148" s="223" t="s">
        <v>225</v>
      </c>
      <c r="G148" s="224" t="s">
        <v>194</v>
      </c>
      <c r="H148" s="225">
        <v>252.5</v>
      </c>
      <c r="I148" s="226"/>
      <c r="J148" s="225">
        <f>ROUND(I148*H148,2)</f>
        <v>0</v>
      </c>
      <c r="K148" s="223" t="s">
        <v>154</v>
      </c>
      <c r="L148" s="72"/>
      <c r="M148" s="227" t="s">
        <v>21</v>
      </c>
      <c r="N148" s="228" t="s">
        <v>41</v>
      </c>
      <c r="O148" s="47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AR148" s="24" t="s">
        <v>133</v>
      </c>
      <c r="AT148" s="24" t="s">
        <v>129</v>
      </c>
      <c r="AU148" s="24" t="s">
        <v>80</v>
      </c>
      <c r="AY148" s="24" t="s">
        <v>127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24" t="s">
        <v>78</v>
      </c>
      <c r="BK148" s="231">
        <f>ROUND(I148*H148,2)</f>
        <v>0</v>
      </c>
      <c r="BL148" s="24" t="s">
        <v>133</v>
      </c>
      <c r="BM148" s="24" t="s">
        <v>226</v>
      </c>
    </row>
    <row r="149" s="11" customFormat="1">
      <c r="B149" s="232"/>
      <c r="C149" s="233"/>
      <c r="D149" s="234" t="s">
        <v>135</v>
      </c>
      <c r="E149" s="235" t="s">
        <v>21</v>
      </c>
      <c r="F149" s="236" t="s">
        <v>227</v>
      </c>
      <c r="G149" s="233"/>
      <c r="H149" s="235" t="s">
        <v>21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AT149" s="242" t="s">
        <v>135</v>
      </c>
      <c r="AU149" s="242" t="s">
        <v>80</v>
      </c>
      <c r="AV149" s="11" t="s">
        <v>78</v>
      </c>
      <c r="AW149" s="11" t="s">
        <v>34</v>
      </c>
      <c r="AX149" s="11" t="s">
        <v>70</v>
      </c>
      <c r="AY149" s="242" t="s">
        <v>127</v>
      </c>
    </row>
    <row r="150" s="12" customFormat="1">
      <c r="B150" s="243"/>
      <c r="C150" s="244"/>
      <c r="D150" s="234" t="s">
        <v>135</v>
      </c>
      <c r="E150" s="245" t="s">
        <v>21</v>
      </c>
      <c r="F150" s="246" t="s">
        <v>228</v>
      </c>
      <c r="G150" s="244"/>
      <c r="H150" s="247">
        <v>462.80000000000001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AT150" s="253" t="s">
        <v>135</v>
      </c>
      <c r="AU150" s="253" t="s">
        <v>80</v>
      </c>
      <c r="AV150" s="12" t="s">
        <v>80</v>
      </c>
      <c r="AW150" s="12" t="s">
        <v>34</v>
      </c>
      <c r="AX150" s="12" t="s">
        <v>70</v>
      </c>
      <c r="AY150" s="253" t="s">
        <v>127</v>
      </c>
    </row>
    <row r="151" s="12" customFormat="1">
      <c r="B151" s="243"/>
      <c r="C151" s="244"/>
      <c r="D151" s="234" t="s">
        <v>135</v>
      </c>
      <c r="E151" s="245" t="s">
        <v>21</v>
      </c>
      <c r="F151" s="246" t="s">
        <v>229</v>
      </c>
      <c r="G151" s="244"/>
      <c r="H151" s="247">
        <v>-76.400000000000006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AT151" s="253" t="s">
        <v>135</v>
      </c>
      <c r="AU151" s="253" t="s">
        <v>80</v>
      </c>
      <c r="AV151" s="12" t="s">
        <v>80</v>
      </c>
      <c r="AW151" s="12" t="s">
        <v>34</v>
      </c>
      <c r="AX151" s="12" t="s">
        <v>70</v>
      </c>
      <c r="AY151" s="253" t="s">
        <v>127</v>
      </c>
    </row>
    <row r="152" s="12" customFormat="1">
      <c r="B152" s="243"/>
      <c r="C152" s="244"/>
      <c r="D152" s="234" t="s">
        <v>135</v>
      </c>
      <c r="E152" s="245" t="s">
        <v>21</v>
      </c>
      <c r="F152" s="246" t="s">
        <v>230</v>
      </c>
      <c r="G152" s="244"/>
      <c r="H152" s="247">
        <v>-19.199999999999999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AT152" s="253" t="s">
        <v>135</v>
      </c>
      <c r="AU152" s="253" t="s">
        <v>80</v>
      </c>
      <c r="AV152" s="12" t="s">
        <v>80</v>
      </c>
      <c r="AW152" s="12" t="s">
        <v>34</v>
      </c>
      <c r="AX152" s="12" t="s">
        <v>70</v>
      </c>
      <c r="AY152" s="253" t="s">
        <v>127</v>
      </c>
    </row>
    <row r="153" s="12" customFormat="1">
      <c r="B153" s="243"/>
      <c r="C153" s="244"/>
      <c r="D153" s="234" t="s">
        <v>135</v>
      </c>
      <c r="E153" s="245" t="s">
        <v>21</v>
      </c>
      <c r="F153" s="246" t="s">
        <v>231</v>
      </c>
      <c r="G153" s="244"/>
      <c r="H153" s="247">
        <v>-45.899999999999999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AT153" s="253" t="s">
        <v>135</v>
      </c>
      <c r="AU153" s="253" t="s">
        <v>80</v>
      </c>
      <c r="AV153" s="12" t="s">
        <v>80</v>
      </c>
      <c r="AW153" s="12" t="s">
        <v>34</v>
      </c>
      <c r="AX153" s="12" t="s">
        <v>70</v>
      </c>
      <c r="AY153" s="253" t="s">
        <v>127</v>
      </c>
    </row>
    <row r="154" s="12" customFormat="1">
      <c r="B154" s="243"/>
      <c r="C154" s="244"/>
      <c r="D154" s="234" t="s">
        <v>135</v>
      </c>
      <c r="E154" s="245" t="s">
        <v>21</v>
      </c>
      <c r="F154" s="246" t="s">
        <v>232</v>
      </c>
      <c r="G154" s="244"/>
      <c r="H154" s="247">
        <v>-12.800000000000001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AT154" s="253" t="s">
        <v>135</v>
      </c>
      <c r="AU154" s="253" t="s">
        <v>80</v>
      </c>
      <c r="AV154" s="12" t="s">
        <v>80</v>
      </c>
      <c r="AW154" s="12" t="s">
        <v>34</v>
      </c>
      <c r="AX154" s="12" t="s">
        <v>70</v>
      </c>
      <c r="AY154" s="253" t="s">
        <v>127</v>
      </c>
    </row>
    <row r="155" s="12" customFormat="1">
      <c r="B155" s="243"/>
      <c r="C155" s="244"/>
      <c r="D155" s="234" t="s">
        <v>135</v>
      </c>
      <c r="E155" s="245" t="s">
        <v>21</v>
      </c>
      <c r="F155" s="246" t="s">
        <v>233</v>
      </c>
      <c r="G155" s="244"/>
      <c r="H155" s="247">
        <v>-51.399999999999999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AT155" s="253" t="s">
        <v>135</v>
      </c>
      <c r="AU155" s="253" t="s">
        <v>80</v>
      </c>
      <c r="AV155" s="12" t="s">
        <v>80</v>
      </c>
      <c r="AW155" s="12" t="s">
        <v>34</v>
      </c>
      <c r="AX155" s="12" t="s">
        <v>70</v>
      </c>
      <c r="AY155" s="253" t="s">
        <v>127</v>
      </c>
    </row>
    <row r="156" s="12" customFormat="1">
      <c r="B156" s="243"/>
      <c r="C156" s="244"/>
      <c r="D156" s="234" t="s">
        <v>135</v>
      </c>
      <c r="E156" s="245" t="s">
        <v>21</v>
      </c>
      <c r="F156" s="246" t="s">
        <v>234</v>
      </c>
      <c r="G156" s="244"/>
      <c r="H156" s="247">
        <v>-4.5999999999999996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AT156" s="253" t="s">
        <v>135</v>
      </c>
      <c r="AU156" s="253" t="s">
        <v>80</v>
      </c>
      <c r="AV156" s="12" t="s">
        <v>80</v>
      </c>
      <c r="AW156" s="12" t="s">
        <v>34</v>
      </c>
      <c r="AX156" s="12" t="s">
        <v>70</v>
      </c>
      <c r="AY156" s="253" t="s">
        <v>127</v>
      </c>
    </row>
    <row r="157" s="13" customFormat="1">
      <c r="B157" s="254"/>
      <c r="C157" s="255"/>
      <c r="D157" s="234" t="s">
        <v>135</v>
      </c>
      <c r="E157" s="256" t="s">
        <v>21</v>
      </c>
      <c r="F157" s="257" t="s">
        <v>151</v>
      </c>
      <c r="G157" s="255"/>
      <c r="H157" s="258">
        <v>252.5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AT157" s="264" t="s">
        <v>135</v>
      </c>
      <c r="AU157" s="264" t="s">
        <v>80</v>
      </c>
      <c r="AV157" s="13" t="s">
        <v>133</v>
      </c>
      <c r="AW157" s="13" t="s">
        <v>34</v>
      </c>
      <c r="AX157" s="13" t="s">
        <v>78</v>
      </c>
      <c r="AY157" s="264" t="s">
        <v>127</v>
      </c>
    </row>
    <row r="158" s="1" customFormat="1" ht="16.5" customHeight="1">
      <c r="B158" s="46"/>
      <c r="C158" s="221" t="s">
        <v>235</v>
      </c>
      <c r="D158" s="221" t="s">
        <v>129</v>
      </c>
      <c r="E158" s="222" t="s">
        <v>236</v>
      </c>
      <c r="F158" s="223" t="s">
        <v>237</v>
      </c>
      <c r="G158" s="224" t="s">
        <v>194</v>
      </c>
      <c r="H158" s="225">
        <v>16.800000000000001</v>
      </c>
      <c r="I158" s="226"/>
      <c r="J158" s="225">
        <f>ROUND(I158*H158,2)</f>
        <v>0</v>
      </c>
      <c r="K158" s="223" t="s">
        <v>154</v>
      </c>
      <c r="L158" s="72"/>
      <c r="M158" s="227" t="s">
        <v>21</v>
      </c>
      <c r="N158" s="228" t="s">
        <v>41</v>
      </c>
      <c r="O158" s="47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AR158" s="24" t="s">
        <v>133</v>
      </c>
      <c r="AT158" s="24" t="s">
        <v>129</v>
      </c>
      <c r="AU158" s="24" t="s">
        <v>80</v>
      </c>
      <c r="AY158" s="24" t="s">
        <v>127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24" t="s">
        <v>78</v>
      </c>
      <c r="BK158" s="231">
        <f>ROUND(I158*H158,2)</f>
        <v>0</v>
      </c>
      <c r="BL158" s="24" t="s">
        <v>133</v>
      </c>
      <c r="BM158" s="24" t="s">
        <v>238</v>
      </c>
    </row>
    <row r="159" s="11" customFormat="1">
      <c r="B159" s="232"/>
      <c r="C159" s="233"/>
      <c r="D159" s="234" t="s">
        <v>135</v>
      </c>
      <c r="E159" s="235" t="s">
        <v>21</v>
      </c>
      <c r="F159" s="236" t="s">
        <v>239</v>
      </c>
      <c r="G159" s="233"/>
      <c r="H159" s="235" t="s">
        <v>21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AT159" s="242" t="s">
        <v>135</v>
      </c>
      <c r="AU159" s="242" t="s">
        <v>80</v>
      </c>
      <c r="AV159" s="11" t="s">
        <v>78</v>
      </c>
      <c r="AW159" s="11" t="s">
        <v>34</v>
      </c>
      <c r="AX159" s="11" t="s">
        <v>70</v>
      </c>
      <c r="AY159" s="242" t="s">
        <v>127</v>
      </c>
    </row>
    <row r="160" s="12" customFormat="1">
      <c r="B160" s="243"/>
      <c r="C160" s="244"/>
      <c r="D160" s="234" t="s">
        <v>135</v>
      </c>
      <c r="E160" s="245" t="s">
        <v>21</v>
      </c>
      <c r="F160" s="246" t="s">
        <v>240</v>
      </c>
      <c r="G160" s="244"/>
      <c r="H160" s="247">
        <v>12.800000000000001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AT160" s="253" t="s">
        <v>135</v>
      </c>
      <c r="AU160" s="253" t="s">
        <v>80</v>
      </c>
      <c r="AV160" s="12" t="s">
        <v>80</v>
      </c>
      <c r="AW160" s="12" t="s">
        <v>34</v>
      </c>
      <c r="AX160" s="12" t="s">
        <v>70</v>
      </c>
      <c r="AY160" s="253" t="s">
        <v>127</v>
      </c>
    </row>
    <row r="161" s="12" customFormat="1">
      <c r="B161" s="243"/>
      <c r="C161" s="244"/>
      <c r="D161" s="234" t="s">
        <v>135</v>
      </c>
      <c r="E161" s="245" t="s">
        <v>21</v>
      </c>
      <c r="F161" s="246" t="s">
        <v>241</v>
      </c>
      <c r="G161" s="244"/>
      <c r="H161" s="247">
        <v>20.699999999999999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AT161" s="253" t="s">
        <v>135</v>
      </c>
      <c r="AU161" s="253" t="s">
        <v>80</v>
      </c>
      <c r="AV161" s="12" t="s">
        <v>80</v>
      </c>
      <c r="AW161" s="12" t="s">
        <v>34</v>
      </c>
      <c r="AX161" s="12" t="s">
        <v>70</v>
      </c>
      <c r="AY161" s="253" t="s">
        <v>127</v>
      </c>
    </row>
    <row r="162" s="14" customFormat="1">
      <c r="B162" s="265"/>
      <c r="C162" s="266"/>
      <c r="D162" s="234" t="s">
        <v>135</v>
      </c>
      <c r="E162" s="267" t="s">
        <v>21</v>
      </c>
      <c r="F162" s="268" t="s">
        <v>242</v>
      </c>
      <c r="G162" s="266"/>
      <c r="H162" s="269">
        <v>33.5</v>
      </c>
      <c r="I162" s="270"/>
      <c r="J162" s="266"/>
      <c r="K162" s="266"/>
      <c r="L162" s="271"/>
      <c r="M162" s="272"/>
      <c r="N162" s="273"/>
      <c r="O162" s="273"/>
      <c r="P162" s="273"/>
      <c r="Q162" s="273"/>
      <c r="R162" s="273"/>
      <c r="S162" s="273"/>
      <c r="T162" s="274"/>
      <c r="AT162" s="275" t="s">
        <v>135</v>
      </c>
      <c r="AU162" s="275" t="s">
        <v>80</v>
      </c>
      <c r="AV162" s="14" t="s">
        <v>144</v>
      </c>
      <c r="AW162" s="14" t="s">
        <v>34</v>
      </c>
      <c r="AX162" s="14" t="s">
        <v>70</v>
      </c>
      <c r="AY162" s="275" t="s">
        <v>127</v>
      </c>
    </row>
    <row r="163" s="11" customFormat="1">
      <c r="B163" s="232"/>
      <c r="C163" s="233"/>
      <c r="D163" s="234" t="s">
        <v>135</v>
      </c>
      <c r="E163" s="235" t="s">
        <v>21</v>
      </c>
      <c r="F163" s="236" t="s">
        <v>243</v>
      </c>
      <c r="G163" s="233"/>
      <c r="H163" s="235" t="s">
        <v>21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AT163" s="242" t="s">
        <v>135</v>
      </c>
      <c r="AU163" s="242" t="s">
        <v>80</v>
      </c>
      <c r="AV163" s="11" t="s">
        <v>78</v>
      </c>
      <c r="AW163" s="11" t="s">
        <v>34</v>
      </c>
      <c r="AX163" s="11" t="s">
        <v>70</v>
      </c>
      <c r="AY163" s="242" t="s">
        <v>127</v>
      </c>
    </row>
    <row r="164" s="12" customFormat="1">
      <c r="B164" s="243"/>
      <c r="C164" s="244"/>
      <c r="D164" s="234" t="s">
        <v>135</v>
      </c>
      <c r="E164" s="245" t="s">
        <v>21</v>
      </c>
      <c r="F164" s="246" t="s">
        <v>244</v>
      </c>
      <c r="G164" s="244"/>
      <c r="H164" s="247">
        <v>16.800000000000001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AT164" s="253" t="s">
        <v>135</v>
      </c>
      <c r="AU164" s="253" t="s">
        <v>80</v>
      </c>
      <c r="AV164" s="12" t="s">
        <v>80</v>
      </c>
      <c r="AW164" s="12" t="s">
        <v>34</v>
      </c>
      <c r="AX164" s="12" t="s">
        <v>78</v>
      </c>
      <c r="AY164" s="253" t="s">
        <v>127</v>
      </c>
    </row>
    <row r="165" s="1" customFormat="1" ht="16.5" customHeight="1">
      <c r="B165" s="46"/>
      <c r="C165" s="221" t="s">
        <v>245</v>
      </c>
      <c r="D165" s="221" t="s">
        <v>129</v>
      </c>
      <c r="E165" s="222" t="s">
        <v>246</v>
      </c>
      <c r="F165" s="223" t="s">
        <v>247</v>
      </c>
      <c r="G165" s="224" t="s">
        <v>194</v>
      </c>
      <c r="H165" s="225">
        <v>16.800000000000001</v>
      </c>
      <c r="I165" s="226"/>
      <c r="J165" s="225">
        <f>ROUND(I165*H165,2)</f>
        <v>0</v>
      </c>
      <c r="K165" s="223" t="s">
        <v>154</v>
      </c>
      <c r="L165" s="72"/>
      <c r="M165" s="227" t="s">
        <v>21</v>
      </c>
      <c r="N165" s="228" t="s">
        <v>41</v>
      </c>
      <c r="O165" s="47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AR165" s="24" t="s">
        <v>133</v>
      </c>
      <c r="AT165" s="24" t="s">
        <v>129</v>
      </c>
      <c r="AU165" s="24" t="s">
        <v>80</v>
      </c>
      <c r="AY165" s="24" t="s">
        <v>127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24" t="s">
        <v>78</v>
      </c>
      <c r="BK165" s="231">
        <f>ROUND(I165*H165,2)</f>
        <v>0</v>
      </c>
      <c r="BL165" s="24" t="s">
        <v>133</v>
      </c>
      <c r="BM165" s="24" t="s">
        <v>248</v>
      </c>
    </row>
    <row r="166" s="11" customFormat="1">
      <c r="B166" s="232"/>
      <c r="C166" s="233"/>
      <c r="D166" s="234" t="s">
        <v>135</v>
      </c>
      <c r="E166" s="235" t="s">
        <v>21</v>
      </c>
      <c r="F166" s="236" t="s">
        <v>249</v>
      </c>
      <c r="G166" s="233"/>
      <c r="H166" s="235" t="s">
        <v>21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AT166" s="242" t="s">
        <v>135</v>
      </c>
      <c r="AU166" s="242" t="s">
        <v>80</v>
      </c>
      <c r="AV166" s="11" t="s">
        <v>78</v>
      </c>
      <c r="AW166" s="11" t="s">
        <v>34</v>
      </c>
      <c r="AX166" s="11" t="s">
        <v>70</v>
      </c>
      <c r="AY166" s="242" t="s">
        <v>127</v>
      </c>
    </row>
    <row r="167" s="12" customFormat="1">
      <c r="B167" s="243"/>
      <c r="C167" s="244"/>
      <c r="D167" s="234" t="s">
        <v>135</v>
      </c>
      <c r="E167" s="245" t="s">
        <v>21</v>
      </c>
      <c r="F167" s="246" t="s">
        <v>250</v>
      </c>
      <c r="G167" s="244"/>
      <c r="H167" s="247">
        <v>16.800000000000001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AT167" s="253" t="s">
        <v>135</v>
      </c>
      <c r="AU167" s="253" t="s">
        <v>80</v>
      </c>
      <c r="AV167" s="12" t="s">
        <v>80</v>
      </c>
      <c r="AW167" s="12" t="s">
        <v>34</v>
      </c>
      <c r="AX167" s="12" t="s">
        <v>78</v>
      </c>
      <c r="AY167" s="253" t="s">
        <v>127</v>
      </c>
    </row>
    <row r="168" s="1" customFormat="1" ht="16.5" customHeight="1">
      <c r="B168" s="46"/>
      <c r="C168" s="221" t="s">
        <v>251</v>
      </c>
      <c r="D168" s="221" t="s">
        <v>129</v>
      </c>
      <c r="E168" s="222" t="s">
        <v>252</v>
      </c>
      <c r="F168" s="223" t="s">
        <v>253</v>
      </c>
      <c r="G168" s="224" t="s">
        <v>147</v>
      </c>
      <c r="H168" s="225">
        <v>409.80000000000001</v>
      </c>
      <c r="I168" s="226"/>
      <c r="J168" s="225">
        <f>ROUND(I168*H168,2)</f>
        <v>0</v>
      </c>
      <c r="K168" s="223" t="s">
        <v>154</v>
      </c>
      <c r="L168" s="72"/>
      <c r="M168" s="227" t="s">
        <v>21</v>
      </c>
      <c r="N168" s="228" t="s">
        <v>41</v>
      </c>
      <c r="O168" s="47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AR168" s="24" t="s">
        <v>133</v>
      </c>
      <c r="AT168" s="24" t="s">
        <v>129</v>
      </c>
      <c r="AU168" s="24" t="s">
        <v>80</v>
      </c>
      <c r="AY168" s="24" t="s">
        <v>127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24" t="s">
        <v>78</v>
      </c>
      <c r="BK168" s="231">
        <f>ROUND(I168*H168,2)</f>
        <v>0</v>
      </c>
      <c r="BL168" s="24" t="s">
        <v>133</v>
      </c>
      <c r="BM168" s="24" t="s">
        <v>254</v>
      </c>
    </row>
    <row r="169" s="12" customFormat="1">
      <c r="B169" s="243"/>
      <c r="C169" s="244"/>
      <c r="D169" s="234" t="s">
        <v>135</v>
      </c>
      <c r="E169" s="245" t="s">
        <v>21</v>
      </c>
      <c r="F169" s="246" t="s">
        <v>255</v>
      </c>
      <c r="G169" s="244"/>
      <c r="H169" s="247">
        <v>409.80000000000001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AT169" s="253" t="s">
        <v>135</v>
      </c>
      <c r="AU169" s="253" t="s">
        <v>80</v>
      </c>
      <c r="AV169" s="12" t="s">
        <v>80</v>
      </c>
      <c r="AW169" s="12" t="s">
        <v>34</v>
      </c>
      <c r="AX169" s="12" t="s">
        <v>78</v>
      </c>
      <c r="AY169" s="253" t="s">
        <v>127</v>
      </c>
    </row>
    <row r="170" s="1" customFormat="1" ht="16.5" customHeight="1">
      <c r="B170" s="46"/>
      <c r="C170" s="221" t="s">
        <v>9</v>
      </c>
      <c r="D170" s="221" t="s">
        <v>129</v>
      </c>
      <c r="E170" s="222" t="s">
        <v>256</v>
      </c>
      <c r="F170" s="223" t="s">
        <v>257</v>
      </c>
      <c r="G170" s="224" t="s">
        <v>194</v>
      </c>
      <c r="H170" s="225">
        <v>53</v>
      </c>
      <c r="I170" s="226"/>
      <c r="J170" s="225">
        <f>ROUND(I170*H170,2)</f>
        <v>0</v>
      </c>
      <c r="K170" s="223" t="s">
        <v>154</v>
      </c>
      <c r="L170" s="72"/>
      <c r="M170" s="227" t="s">
        <v>21</v>
      </c>
      <c r="N170" s="228" t="s">
        <v>41</v>
      </c>
      <c r="O170" s="47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AR170" s="24" t="s">
        <v>133</v>
      </c>
      <c r="AT170" s="24" t="s">
        <v>129</v>
      </c>
      <c r="AU170" s="24" t="s">
        <v>80</v>
      </c>
      <c r="AY170" s="24" t="s">
        <v>127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24" t="s">
        <v>78</v>
      </c>
      <c r="BK170" s="231">
        <f>ROUND(I170*H170,2)</f>
        <v>0</v>
      </c>
      <c r="BL170" s="24" t="s">
        <v>133</v>
      </c>
      <c r="BM170" s="24" t="s">
        <v>258</v>
      </c>
    </row>
    <row r="171" s="11" customFormat="1">
      <c r="B171" s="232"/>
      <c r="C171" s="233"/>
      <c r="D171" s="234" t="s">
        <v>135</v>
      </c>
      <c r="E171" s="235" t="s">
        <v>21</v>
      </c>
      <c r="F171" s="236" t="s">
        <v>259</v>
      </c>
      <c r="G171" s="233"/>
      <c r="H171" s="235" t="s">
        <v>21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AT171" s="242" t="s">
        <v>135</v>
      </c>
      <c r="AU171" s="242" t="s">
        <v>80</v>
      </c>
      <c r="AV171" s="11" t="s">
        <v>78</v>
      </c>
      <c r="AW171" s="11" t="s">
        <v>34</v>
      </c>
      <c r="AX171" s="11" t="s">
        <v>70</v>
      </c>
      <c r="AY171" s="242" t="s">
        <v>127</v>
      </c>
    </row>
    <row r="172" s="12" customFormat="1">
      <c r="B172" s="243"/>
      <c r="C172" s="244"/>
      <c r="D172" s="234" t="s">
        <v>135</v>
      </c>
      <c r="E172" s="245" t="s">
        <v>21</v>
      </c>
      <c r="F172" s="246" t="s">
        <v>260</v>
      </c>
      <c r="G172" s="244"/>
      <c r="H172" s="247">
        <v>53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AT172" s="253" t="s">
        <v>135</v>
      </c>
      <c r="AU172" s="253" t="s">
        <v>80</v>
      </c>
      <c r="AV172" s="12" t="s">
        <v>80</v>
      </c>
      <c r="AW172" s="12" t="s">
        <v>34</v>
      </c>
      <c r="AX172" s="12" t="s">
        <v>78</v>
      </c>
      <c r="AY172" s="253" t="s">
        <v>127</v>
      </c>
    </row>
    <row r="173" s="1" customFormat="1" ht="16.5" customHeight="1">
      <c r="B173" s="46"/>
      <c r="C173" s="221" t="s">
        <v>261</v>
      </c>
      <c r="D173" s="221" t="s">
        <v>129</v>
      </c>
      <c r="E173" s="222" t="s">
        <v>262</v>
      </c>
      <c r="F173" s="223" t="s">
        <v>263</v>
      </c>
      <c r="G173" s="224" t="s">
        <v>194</v>
      </c>
      <c r="H173" s="225">
        <v>26.5</v>
      </c>
      <c r="I173" s="226"/>
      <c r="J173" s="225">
        <f>ROUND(I173*H173,2)</f>
        <v>0</v>
      </c>
      <c r="K173" s="223" t="s">
        <v>154</v>
      </c>
      <c r="L173" s="72"/>
      <c r="M173" s="227" t="s">
        <v>21</v>
      </c>
      <c r="N173" s="228" t="s">
        <v>41</v>
      </c>
      <c r="O173" s="47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AR173" s="24" t="s">
        <v>133</v>
      </c>
      <c r="AT173" s="24" t="s">
        <v>129</v>
      </c>
      <c r="AU173" s="24" t="s">
        <v>80</v>
      </c>
      <c r="AY173" s="24" t="s">
        <v>127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24" t="s">
        <v>78</v>
      </c>
      <c r="BK173" s="231">
        <f>ROUND(I173*H173,2)</f>
        <v>0</v>
      </c>
      <c r="BL173" s="24" t="s">
        <v>133</v>
      </c>
      <c r="BM173" s="24" t="s">
        <v>264</v>
      </c>
    </row>
    <row r="174" s="11" customFormat="1">
      <c r="B174" s="232"/>
      <c r="C174" s="233"/>
      <c r="D174" s="234" t="s">
        <v>135</v>
      </c>
      <c r="E174" s="235" t="s">
        <v>21</v>
      </c>
      <c r="F174" s="236" t="s">
        <v>265</v>
      </c>
      <c r="G174" s="233"/>
      <c r="H174" s="235" t="s">
        <v>21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AT174" s="242" t="s">
        <v>135</v>
      </c>
      <c r="AU174" s="242" t="s">
        <v>80</v>
      </c>
      <c r="AV174" s="11" t="s">
        <v>78</v>
      </c>
      <c r="AW174" s="11" t="s">
        <v>34</v>
      </c>
      <c r="AX174" s="11" t="s">
        <v>70</v>
      </c>
      <c r="AY174" s="242" t="s">
        <v>127</v>
      </c>
    </row>
    <row r="175" s="12" customFormat="1">
      <c r="B175" s="243"/>
      <c r="C175" s="244"/>
      <c r="D175" s="234" t="s">
        <v>135</v>
      </c>
      <c r="E175" s="245" t="s">
        <v>21</v>
      </c>
      <c r="F175" s="246" t="s">
        <v>266</v>
      </c>
      <c r="G175" s="244"/>
      <c r="H175" s="247">
        <v>26.5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AT175" s="253" t="s">
        <v>135</v>
      </c>
      <c r="AU175" s="253" t="s">
        <v>80</v>
      </c>
      <c r="AV175" s="12" t="s">
        <v>80</v>
      </c>
      <c r="AW175" s="12" t="s">
        <v>34</v>
      </c>
      <c r="AX175" s="12" t="s">
        <v>78</v>
      </c>
      <c r="AY175" s="253" t="s">
        <v>127</v>
      </c>
    </row>
    <row r="176" s="1" customFormat="1" ht="16.5" customHeight="1">
      <c r="B176" s="46"/>
      <c r="C176" s="221" t="s">
        <v>267</v>
      </c>
      <c r="D176" s="221" t="s">
        <v>129</v>
      </c>
      <c r="E176" s="222" t="s">
        <v>268</v>
      </c>
      <c r="F176" s="223" t="s">
        <v>269</v>
      </c>
      <c r="G176" s="224" t="s">
        <v>194</v>
      </c>
      <c r="H176" s="225">
        <v>26.5</v>
      </c>
      <c r="I176" s="226"/>
      <c r="J176" s="225">
        <f>ROUND(I176*H176,2)</f>
        <v>0</v>
      </c>
      <c r="K176" s="223" t="s">
        <v>154</v>
      </c>
      <c r="L176" s="72"/>
      <c r="M176" s="227" t="s">
        <v>21</v>
      </c>
      <c r="N176" s="228" t="s">
        <v>41</v>
      </c>
      <c r="O176" s="47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AR176" s="24" t="s">
        <v>133</v>
      </c>
      <c r="AT176" s="24" t="s">
        <v>129</v>
      </c>
      <c r="AU176" s="24" t="s">
        <v>80</v>
      </c>
      <c r="AY176" s="24" t="s">
        <v>127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24" t="s">
        <v>78</v>
      </c>
      <c r="BK176" s="231">
        <f>ROUND(I176*H176,2)</f>
        <v>0</v>
      </c>
      <c r="BL176" s="24" t="s">
        <v>133</v>
      </c>
      <c r="BM176" s="24" t="s">
        <v>270</v>
      </c>
    </row>
    <row r="177" s="12" customFormat="1">
      <c r="B177" s="243"/>
      <c r="C177" s="244"/>
      <c r="D177" s="234" t="s">
        <v>135</v>
      </c>
      <c r="E177" s="245" t="s">
        <v>21</v>
      </c>
      <c r="F177" s="246" t="s">
        <v>266</v>
      </c>
      <c r="G177" s="244"/>
      <c r="H177" s="247">
        <v>26.5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AT177" s="253" t="s">
        <v>135</v>
      </c>
      <c r="AU177" s="253" t="s">
        <v>80</v>
      </c>
      <c r="AV177" s="12" t="s">
        <v>80</v>
      </c>
      <c r="AW177" s="12" t="s">
        <v>34</v>
      </c>
      <c r="AX177" s="12" t="s">
        <v>78</v>
      </c>
      <c r="AY177" s="253" t="s">
        <v>127</v>
      </c>
    </row>
    <row r="178" s="1" customFormat="1" ht="25.5" customHeight="1">
      <c r="B178" s="46"/>
      <c r="C178" s="221" t="s">
        <v>271</v>
      </c>
      <c r="D178" s="221" t="s">
        <v>129</v>
      </c>
      <c r="E178" s="222" t="s">
        <v>272</v>
      </c>
      <c r="F178" s="223" t="s">
        <v>273</v>
      </c>
      <c r="G178" s="224" t="s">
        <v>194</v>
      </c>
      <c r="H178" s="225">
        <v>289.69999999999999</v>
      </c>
      <c r="I178" s="226"/>
      <c r="J178" s="225">
        <f>ROUND(I178*H178,2)</f>
        <v>0</v>
      </c>
      <c r="K178" s="223" t="s">
        <v>21</v>
      </c>
      <c r="L178" s="72"/>
      <c r="M178" s="227" t="s">
        <v>21</v>
      </c>
      <c r="N178" s="228" t="s">
        <v>41</v>
      </c>
      <c r="O178" s="47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AR178" s="24" t="s">
        <v>133</v>
      </c>
      <c r="AT178" s="24" t="s">
        <v>129</v>
      </c>
      <c r="AU178" s="24" t="s">
        <v>80</v>
      </c>
      <c r="AY178" s="24" t="s">
        <v>127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24" t="s">
        <v>78</v>
      </c>
      <c r="BK178" s="231">
        <f>ROUND(I178*H178,2)</f>
        <v>0</v>
      </c>
      <c r="BL178" s="24" t="s">
        <v>133</v>
      </c>
      <c r="BM178" s="24" t="s">
        <v>274</v>
      </c>
    </row>
    <row r="179" s="11" customFormat="1">
      <c r="B179" s="232"/>
      <c r="C179" s="233"/>
      <c r="D179" s="234" t="s">
        <v>135</v>
      </c>
      <c r="E179" s="235" t="s">
        <v>21</v>
      </c>
      <c r="F179" s="236" t="s">
        <v>275</v>
      </c>
      <c r="G179" s="233"/>
      <c r="H179" s="235" t="s">
        <v>21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AT179" s="242" t="s">
        <v>135</v>
      </c>
      <c r="AU179" s="242" t="s">
        <v>80</v>
      </c>
      <c r="AV179" s="11" t="s">
        <v>78</v>
      </c>
      <c r="AW179" s="11" t="s">
        <v>34</v>
      </c>
      <c r="AX179" s="11" t="s">
        <v>70</v>
      </c>
      <c r="AY179" s="242" t="s">
        <v>127</v>
      </c>
    </row>
    <row r="180" s="11" customFormat="1">
      <c r="B180" s="232"/>
      <c r="C180" s="233"/>
      <c r="D180" s="234" t="s">
        <v>135</v>
      </c>
      <c r="E180" s="235" t="s">
        <v>21</v>
      </c>
      <c r="F180" s="236" t="s">
        <v>276</v>
      </c>
      <c r="G180" s="233"/>
      <c r="H180" s="235" t="s">
        <v>21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AT180" s="242" t="s">
        <v>135</v>
      </c>
      <c r="AU180" s="242" t="s">
        <v>80</v>
      </c>
      <c r="AV180" s="11" t="s">
        <v>78</v>
      </c>
      <c r="AW180" s="11" t="s">
        <v>34</v>
      </c>
      <c r="AX180" s="11" t="s">
        <v>70</v>
      </c>
      <c r="AY180" s="242" t="s">
        <v>127</v>
      </c>
    </row>
    <row r="181" s="12" customFormat="1">
      <c r="B181" s="243"/>
      <c r="C181" s="244"/>
      <c r="D181" s="234" t="s">
        <v>135</v>
      </c>
      <c r="E181" s="245" t="s">
        <v>21</v>
      </c>
      <c r="F181" s="246" t="s">
        <v>277</v>
      </c>
      <c r="G181" s="244"/>
      <c r="H181" s="247">
        <v>316.19999999999999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AT181" s="253" t="s">
        <v>135</v>
      </c>
      <c r="AU181" s="253" t="s">
        <v>80</v>
      </c>
      <c r="AV181" s="12" t="s">
        <v>80</v>
      </c>
      <c r="AW181" s="12" t="s">
        <v>34</v>
      </c>
      <c r="AX181" s="12" t="s">
        <v>70</v>
      </c>
      <c r="AY181" s="253" t="s">
        <v>127</v>
      </c>
    </row>
    <row r="182" s="12" customFormat="1">
      <c r="B182" s="243"/>
      <c r="C182" s="244"/>
      <c r="D182" s="234" t="s">
        <v>135</v>
      </c>
      <c r="E182" s="245" t="s">
        <v>21</v>
      </c>
      <c r="F182" s="246" t="s">
        <v>278</v>
      </c>
      <c r="G182" s="244"/>
      <c r="H182" s="247">
        <v>-26.5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AT182" s="253" t="s">
        <v>135</v>
      </c>
      <c r="AU182" s="253" t="s">
        <v>80</v>
      </c>
      <c r="AV182" s="12" t="s">
        <v>80</v>
      </c>
      <c r="AW182" s="12" t="s">
        <v>34</v>
      </c>
      <c r="AX182" s="12" t="s">
        <v>70</v>
      </c>
      <c r="AY182" s="253" t="s">
        <v>127</v>
      </c>
    </row>
    <row r="183" s="13" customFormat="1">
      <c r="B183" s="254"/>
      <c r="C183" s="255"/>
      <c r="D183" s="234" t="s">
        <v>135</v>
      </c>
      <c r="E183" s="256" t="s">
        <v>21</v>
      </c>
      <c r="F183" s="257" t="s">
        <v>151</v>
      </c>
      <c r="G183" s="255"/>
      <c r="H183" s="258">
        <v>289.69999999999999</v>
      </c>
      <c r="I183" s="259"/>
      <c r="J183" s="255"/>
      <c r="K183" s="255"/>
      <c r="L183" s="260"/>
      <c r="M183" s="261"/>
      <c r="N183" s="262"/>
      <c r="O183" s="262"/>
      <c r="P183" s="262"/>
      <c r="Q183" s="262"/>
      <c r="R183" s="262"/>
      <c r="S183" s="262"/>
      <c r="T183" s="263"/>
      <c r="AT183" s="264" t="s">
        <v>135</v>
      </c>
      <c r="AU183" s="264" t="s">
        <v>80</v>
      </c>
      <c r="AV183" s="13" t="s">
        <v>133</v>
      </c>
      <c r="AW183" s="13" t="s">
        <v>34</v>
      </c>
      <c r="AX183" s="13" t="s">
        <v>78</v>
      </c>
      <c r="AY183" s="264" t="s">
        <v>127</v>
      </c>
    </row>
    <row r="184" s="1" customFormat="1" ht="16.5" customHeight="1">
      <c r="B184" s="46"/>
      <c r="C184" s="221" t="s">
        <v>279</v>
      </c>
      <c r="D184" s="221" t="s">
        <v>129</v>
      </c>
      <c r="E184" s="222" t="s">
        <v>280</v>
      </c>
      <c r="F184" s="223" t="s">
        <v>281</v>
      </c>
      <c r="G184" s="224" t="s">
        <v>147</v>
      </c>
      <c r="H184" s="225">
        <v>771.29999999999995</v>
      </c>
      <c r="I184" s="226"/>
      <c r="J184" s="225">
        <f>ROUND(I184*H184,2)</f>
        <v>0</v>
      </c>
      <c r="K184" s="223" t="s">
        <v>21</v>
      </c>
      <c r="L184" s="72"/>
      <c r="M184" s="227" t="s">
        <v>21</v>
      </c>
      <c r="N184" s="228" t="s">
        <v>41</v>
      </c>
      <c r="O184" s="47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AR184" s="24" t="s">
        <v>133</v>
      </c>
      <c r="AT184" s="24" t="s">
        <v>129</v>
      </c>
      <c r="AU184" s="24" t="s">
        <v>80</v>
      </c>
      <c r="AY184" s="24" t="s">
        <v>127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24" t="s">
        <v>78</v>
      </c>
      <c r="BK184" s="231">
        <f>ROUND(I184*H184,2)</f>
        <v>0</v>
      </c>
      <c r="BL184" s="24" t="s">
        <v>133</v>
      </c>
      <c r="BM184" s="24" t="s">
        <v>282</v>
      </c>
    </row>
    <row r="185" s="11" customFormat="1">
      <c r="B185" s="232"/>
      <c r="C185" s="233"/>
      <c r="D185" s="234" t="s">
        <v>135</v>
      </c>
      <c r="E185" s="235" t="s">
        <v>21</v>
      </c>
      <c r="F185" s="236" t="s">
        <v>283</v>
      </c>
      <c r="G185" s="233"/>
      <c r="H185" s="235" t="s">
        <v>21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AT185" s="242" t="s">
        <v>135</v>
      </c>
      <c r="AU185" s="242" t="s">
        <v>80</v>
      </c>
      <c r="AV185" s="11" t="s">
        <v>78</v>
      </c>
      <c r="AW185" s="11" t="s">
        <v>34</v>
      </c>
      <c r="AX185" s="11" t="s">
        <v>70</v>
      </c>
      <c r="AY185" s="242" t="s">
        <v>127</v>
      </c>
    </row>
    <row r="186" s="12" customFormat="1">
      <c r="B186" s="243"/>
      <c r="C186" s="244"/>
      <c r="D186" s="234" t="s">
        <v>135</v>
      </c>
      <c r="E186" s="245" t="s">
        <v>21</v>
      </c>
      <c r="F186" s="246" t="s">
        <v>284</v>
      </c>
      <c r="G186" s="244"/>
      <c r="H186" s="247">
        <v>771.29999999999995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AT186" s="253" t="s">
        <v>135</v>
      </c>
      <c r="AU186" s="253" t="s">
        <v>80</v>
      </c>
      <c r="AV186" s="12" t="s">
        <v>80</v>
      </c>
      <c r="AW186" s="12" t="s">
        <v>34</v>
      </c>
      <c r="AX186" s="12" t="s">
        <v>78</v>
      </c>
      <c r="AY186" s="253" t="s">
        <v>127</v>
      </c>
    </row>
    <row r="187" s="1" customFormat="1" ht="16.5" customHeight="1">
      <c r="B187" s="46"/>
      <c r="C187" s="221" t="s">
        <v>285</v>
      </c>
      <c r="D187" s="221" t="s">
        <v>129</v>
      </c>
      <c r="E187" s="222" t="s">
        <v>286</v>
      </c>
      <c r="F187" s="223" t="s">
        <v>287</v>
      </c>
      <c r="G187" s="224" t="s">
        <v>194</v>
      </c>
      <c r="H187" s="225">
        <v>1.6000000000000001</v>
      </c>
      <c r="I187" s="226"/>
      <c r="J187" s="225">
        <f>ROUND(I187*H187,2)</f>
        <v>0</v>
      </c>
      <c r="K187" s="223" t="s">
        <v>21</v>
      </c>
      <c r="L187" s="72"/>
      <c r="M187" s="227" t="s">
        <v>21</v>
      </c>
      <c r="N187" s="228" t="s">
        <v>41</v>
      </c>
      <c r="O187" s="47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AR187" s="24" t="s">
        <v>133</v>
      </c>
      <c r="AT187" s="24" t="s">
        <v>129</v>
      </c>
      <c r="AU187" s="24" t="s">
        <v>80</v>
      </c>
      <c r="AY187" s="24" t="s">
        <v>127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24" t="s">
        <v>78</v>
      </c>
      <c r="BK187" s="231">
        <f>ROUND(I187*H187,2)</f>
        <v>0</v>
      </c>
      <c r="BL187" s="24" t="s">
        <v>133</v>
      </c>
      <c r="BM187" s="24" t="s">
        <v>288</v>
      </c>
    </row>
    <row r="188" s="12" customFormat="1">
      <c r="B188" s="243"/>
      <c r="C188" s="244"/>
      <c r="D188" s="234" t="s">
        <v>135</v>
      </c>
      <c r="E188" s="245" t="s">
        <v>21</v>
      </c>
      <c r="F188" s="246" t="s">
        <v>289</v>
      </c>
      <c r="G188" s="244"/>
      <c r="H188" s="247">
        <v>1.6000000000000001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AT188" s="253" t="s">
        <v>135</v>
      </c>
      <c r="AU188" s="253" t="s">
        <v>80</v>
      </c>
      <c r="AV188" s="12" t="s">
        <v>80</v>
      </c>
      <c r="AW188" s="12" t="s">
        <v>34</v>
      </c>
      <c r="AX188" s="12" t="s">
        <v>78</v>
      </c>
      <c r="AY188" s="253" t="s">
        <v>127</v>
      </c>
    </row>
    <row r="189" s="1" customFormat="1" ht="16.5" customHeight="1">
      <c r="B189" s="46"/>
      <c r="C189" s="221" t="s">
        <v>290</v>
      </c>
      <c r="D189" s="221" t="s">
        <v>129</v>
      </c>
      <c r="E189" s="222" t="s">
        <v>291</v>
      </c>
      <c r="F189" s="223" t="s">
        <v>292</v>
      </c>
      <c r="G189" s="224" t="s">
        <v>194</v>
      </c>
      <c r="H189" s="225">
        <v>1.6000000000000001</v>
      </c>
      <c r="I189" s="226"/>
      <c r="J189" s="225">
        <f>ROUND(I189*H189,2)</f>
        <v>0</v>
      </c>
      <c r="K189" s="223" t="s">
        <v>21</v>
      </c>
      <c r="L189" s="72"/>
      <c r="M189" s="227" t="s">
        <v>21</v>
      </c>
      <c r="N189" s="228" t="s">
        <v>41</v>
      </c>
      <c r="O189" s="47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AR189" s="24" t="s">
        <v>133</v>
      </c>
      <c r="AT189" s="24" t="s">
        <v>129</v>
      </c>
      <c r="AU189" s="24" t="s">
        <v>80</v>
      </c>
      <c r="AY189" s="24" t="s">
        <v>127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24" t="s">
        <v>78</v>
      </c>
      <c r="BK189" s="231">
        <f>ROUND(I189*H189,2)</f>
        <v>0</v>
      </c>
      <c r="BL189" s="24" t="s">
        <v>133</v>
      </c>
      <c r="BM189" s="24" t="s">
        <v>293</v>
      </c>
    </row>
    <row r="190" s="12" customFormat="1">
      <c r="B190" s="243"/>
      <c r="C190" s="244"/>
      <c r="D190" s="234" t="s">
        <v>135</v>
      </c>
      <c r="E190" s="245" t="s">
        <v>21</v>
      </c>
      <c r="F190" s="246" t="s">
        <v>294</v>
      </c>
      <c r="G190" s="244"/>
      <c r="H190" s="247">
        <v>1.6000000000000001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AT190" s="253" t="s">
        <v>135</v>
      </c>
      <c r="AU190" s="253" t="s">
        <v>80</v>
      </c>
      <c r="AV190" s="12" t="s">
        <v>80</v>
      </c>
      <c r="AW190" s="12" t="s">
        <v>34</v>
      </c>
      <c r="AX190" s="12" t="s">
        <v>78</v>
      </c>
      <c r="AY190" s="253" t="s">
        <v>127</v>
      </c>
    </row>
    <row r="191" s="1" customFormat="1" ht="25.5" customHeight="1">
      <c r="B191" s="46"/>
      <c r="C191" s="221" t="s">
        <v>295</v>
      </c>
      <c r="D191" s="221" t="s">
        <v>129</v>
      </c>
      <c r="E191" s="222" t="s">
        <v>296</v>
      </c>
      <c r="F191" s="223" t="s">
        <v>297</v>
      </c>
      <c r="G191" s="224" t="s">
        <v>147</v>
      </c>
      <c r="H191" s="225">
        <v>16</v>
      </c>
      <c r="I191" s="226"/>
      <c r="J191" s="225">
        <f>ROUND(I191*H191,2)</f>
        <v>0</v>
      </c>
      <c r="K191" s="223" t="s">
        <v>154</v>
      </c>
      <c r="L191" s="72"/>
      <c r="M191" s="227" t="s">
        <v>21</v>
      </c>
      <c r="N191" s="228" t="s">
        <v>41</v>
      </c>
      <c r="O191" s="47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AR191" s="24" t="s">
        <v>133</v>
      </c>
      <c r="AT191" s="24" t="s">
        <v>129</v>
      </c>
      <c r="AU191" s="24" t="s">
        <v>80</v>
      </c>
      <c r="AY191" s="24" t="s">
        <v>127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24" t="s">
        <v>78</v>
      </c>
      <c r="BK191" s="231">
        <f>ROUND(I191*H191,2)</f>
        <v>0</v>
      </c>
      <c r="BL191" s="24" t="s">
        <v>133</v>
      </c>
      <c r="BM191" s="24" t="s">
        <v>298</v>
      </c>
    </row>
    <row r="192" s="12" customFormat="1">
      <c r="B192" s="243"/>
      <c r="C192" s="244"/>
      <c r="D192" s="234" t="s">
        <v>135</v>
      </c>
      <c r="E192" s="245" t="s">
        <v>21</v>
      </c>
      <c r="F192" s="246" t="s">
        <v>299</v>
      </c>
      <c r="G192" s="244"/>
      <c r="H192" s="247">
        <v>16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AT192" s="253" t="s">
        <v>135</v>
      </c>
      <c r="AU192" s="253" t="s">
        <v>80</v>
      </c>
      <c r="AV192" s="12" t="s">
        <v>80</v>
      </c>
      <c r="AW192" s="12" t="s">
        <v>34</v>
      </c>
      <c r="AX192" s="12" t="s">
        <v>78</v>
      </c>
      <c r="AY192" s="253" t="s">
        <v>127</v>
      </c>
    </row>
    <row r="193" s="1" customFormat="1" ht="25.5" customHeight="1">
      <c r="B193" s="46"/>
      <c r="C193" s="221" t="s">
        <v>300</v>
      </c>
      <c r="D193" s="221" t="s">
        <v>129</v>
      </c>
      <c r="E193" s="222" t="s">
        <v>301</v>
      </c>
      <c r="F193" s="223" t="s">
        <v>302</v>
      </c>
      <c r="G193" s="224" t="s">
        <v>147</v>
      </c>
      <c r="H193" s="225">
        <v>16</v>
      </c>
      <c r="I193" s="226"/>
      <c r="J193" s="225">
        <f>ROUND(I193*H193,2)</f>
        <v>0</v>
      </c>
      <c r="K193" s="223" t="s">
        <v>154</v>
      </c>
      <c r="L193" s="72"/>
      <c r="M193" s="227" t="s">
        <v>21</v>
      </c>
      <c r="N193" s="228" t="s">
        <v>41</v>
      </c>
      <c r="O193" s="47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AR193" s="24" t="s">
        <v>133</v>
      </c>
      <c r="AT193" s="24" t="s">
        <v>129</v>
      </c>
      <c r="AU193" s="24" t="s">
        <v>80</v>
      </c>
      <c r="AY193" s="24" t="s">
        <v>127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24" t="s">
        <v>78</v>
      </c>
      <c r="BK193" s="231">
        <f>ROUND(I193*H193,2)</f>
        <v>0</v>
      </c>
      <c r="BL193" s="24" t="s">
        <v>133</v>
      </c>
      <c r="BM193" s="24" t="s">
        <v>303</v>
      </c>
    </row>
    <row r="194" s="12" customFormat="1">
      <c r="B194" s="243"/>
      <c r="C194" s="244"/>
      <c r="D194" s="234" t="s">
        <v>135</v>
      </c>
      <c r="E194" s="245" t="s">
        <v>21</v>
      </c>
      <c r="F194" s="246" t="s">
        <v>304</v>
      </c>
      <c r="G194" s="244"/>
      <c r="H194" s="247">
        <v>16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AT194" s="253" t="s">
        <v>135</v>
      </c>
      <c r="AU194" s="253" t="s">
        <v>80</v>
      </c>
      <c r="AV194" s="12" t="s">
        <v>80</v>
      </c>
      <c r="AW194" s="12" t="s">
        <v>34</v>
      </c>
      <c r="AX194" s="12" t="s">
        <v>78</v>
      </c>
      <c r="AY194" s="253" t="s">
        <v>127</v>
      </c>
    </row>
    <row r="195" s="1" customFormat="1" ht="16.5" customHeight="1">
      <c r="B195" s="46"/>
      <c r="C195" s="276" t="s">
        <v>305</v>
      </c>
      <c r="D195" s="276" t="s">
        <v>306</v>
      </c>
      <c r="E195" s="277" t="s">
        <v>307</v>
      </c>
      <c r="F195" s="278" t="s">
        <v>308</v>
      </c>
      <c r="G195" s="279" t="s">
        <v>309</v>
      </c>
      <c r="H195" s="280">
        <v>0.40000000000000002</v>
      </c>
      <c r="I195" s="281"/>
      <c r="J195" s="280">
        <f>ROUND(I195*H195,2)</f>
        <v>0</v>
      </c>
      <c r="K195" s="278" t="s">
        <v>154</v>
      </c>
      <c r="L195" s="282"/>
      <c r="M195" s="283" t="s">
        <v>21</v>
      </c>
      <c r="N195" s="284" t="s">
        <v>41</v>
      </c>
      <c r="O195" s="47"/>
      <c r="P195" s="229">
        <f>O195*H195</f>
        <v>0</v>
      </c>
      <c r="Q195" s="229">
        <v>0.001</v>
      </c>
      <c r="R195" s="229">
        <f>Q195*H195</f>
        <v>0.00040000000000000002</v>
      </c>
      <c r="S195" s="229">
        <v>0</v>
      </c>
      <c r="T195" s="230">
        <f>S195*H195</f>
        <v>0</v>
      </c>
      <c r="AR195" s="24" t="s">
        <v>173</v>
      </c>
      <c r="AT195" s="24" t="s">
        <v>306</v>
      </c>
      <c r="AU195" s="24" t="s">
        <v>80</v>
      </c>
      <c r="AY195" s="24" t="s">
        <v>127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24" t="s">
        <v>78</v>
      </c>
      <c r="BK195" s="231">
        <f>ROUND(I195*H195,2)</f>
        <v>0</v>
      </c>
      <c r="BL195" s="24" t="s">
        <v>133</v>
      </c>
      <c r="BM195" s="24" t="s">
        <v>310</v>
      </c>
    </row>
    <row r="196" s="12" customFormat="1">
      <c r="B196" s="243"/>
      <c r="C196" s="244"/>
      <c r="D196" s="234" t="s">
        <v>135</v>
      </c>
      <c r="E196" s="245" t="s">
        <v>21</v>
      </c>
      <c r="F196" s="246" t="s">
        <v>311</v>
      </c>
      <c r="G196" s="244"/>
      <c r="H196" s="247">
        <v>0.40000000000000002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AT196" s="253" t="s">
        <v>135</v>
      </c>
      <c r="AU196" s="253" t="s">
        <v>80</v>
      </c>
      <c r="AV196" s="12" t="s">
        <v>80</v>
      </c>
      <c r="AW196" s="12" t="s">
        <v>34</v>
      </c>
      <c r="AX196" s="12" t="s">
        <v>78</v>
      </c>
      <c r="AY196" s="253" t="s">
        <v>127</v>
      </c>
    </row>
    <row r="197" s="1" customFormat="1" ht="16.5" customHeight="1">
      <c r="B197" s="46"/>
      <c r="C197" s="221" t="s">
        <v>312</v>
      </c>
      <c r="D197" s="221" t="s">
        <v>129</v>
      </c>
      <c r="E197" s="222" t="s">
        <v>313</v>
      </c>
      <c r="F197" s="223" t="s">
        <v>314</v>
      </c>
      <c r="G197" s="224" t="s">
        <v>194</v>
      </c>
      <c r="H197" s="225">
        <v>0.59999999999999998</v>
      </c>
      <c r="I197" s="226"/>
      <c r="J197" s="225">
        <f>ROUND(I197*H197,2)</f>
        <v>0</v>
      </c>
      <c r="K197" s="223" t="s">
        <v>154</v>
      </c>
      <c r="L197" s="72"/>
      <c r="M197" s="227" t="s">
        <v>21</v>
      </c>
      <c r="N197" s="228" t="s">
        <v>41</v>
      </c>
      <c r="O197" s="47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AR197" s="24" t="s">
        <v>133</v>
      </c>
      <c r="AT197" s="24" t="s">
        <v>129</v>
      </c>
      <c r="AU197" s="24" t="s">
        <v>80</v>
      </c>
      <c r="AY197" s="24" t="s">
        <v>127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24" t="s">
        <v>78</v>
      </c>
      <c r="BK197" s="231">
        <f>ROUND(I197*H197,2)</f>
        <v>0</v>
      </c>
      <c r="BL197" s="24" t="s">
        <v>133</v>
      </c>
      <c r="BM197" s="24" t="s">
        <v>315</v>
      </c>
    </row>
    <row r="198" s="12" customFormat="1">
      <c r="B198" s="243"/>
      <c r="C198" s="244"/>
      <c r="D198" s="234" t="s">
        <v>135</v>
      </c>
      <c r="E198" s="245" t="s">
        <v>21</v>
      </c>
      <c r="F198" s="246" t="s">
        <v>316</v>
      </c>
      <c r="G198" s="244"/>
      <c r="H198" s="247">
        <v>0.59999999999999998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AT198" s="253" t="s">
        <v>135</v>
      </c>
      <c r="AU198" s="253" t="s">
        <v>80</v>
      </c>
      <c r="AV198" s="12" t="s">
        <v>80</v>
      </c>
      <c r="AW198" s="12" t="s">
        <v>34</v>
      </c>
      <c r="AX198" s="12" t="s">
        <v>78</v>
      </c>
      <c r="AY198" s="253" t="s">
        <v>127</v>
      </c>
    </row>
    <row r="199" s="10" customFormat="1" ht="29.88" customHeight="1">
      <c r="B199" s="205"/>
      <c r="C199" s="206"/>
      <c r="D199" s="207" t="s">
        <v>69</v>
      </c>
      <c r="E199" s="219" t="s">
        <v>80</v>
      </c>
      <c r="F199" s="219" t="s">
        <v>317</v>
      </c>
      <c r="G199" s="206"/>
      <c r="H199" s="206"/>
      <c r="I199" s="209"/>
      <c r="J199" s="220">
        <f>BK199</f>
        <v>0</v>
      </c>
      <c r="K199" s="206"/>
      <c r="L199" s="211"/>
      <c r="M199" s="212"/>
      <c r="N199" s="213"/>
      <c r="O199" s="213"/>
      <c r="P199" s="214">
        <f>SUM(P200:P202)</f>
        <v>0</v>
      </c>
      <c r="Q199" s="213"/>
      <c r="R199" s="214">
        <f>SUM(R200:R202)</f>
        <v>2.0457670000000001</v>
      </c>
      <c r="S199" s="213"/>
      <c r="T199" s="215">
        <f>SUM(T200:T202)</f>
        <v>0</v>
      </c>
      <c r="AR199" s="216" t="s">
        <v>78</v>
      </c>
      <c r="AT199" s="217" t="s">
        <v>69</v>
      </c>
      <c r="AU199" s="217" t="s">
        <v>78</v>
      </c>
      <c r="AY199" s="216" t="s">
        <v>127</v>
      </c>
      <c r="BK199" s="218">
        <f>SUM(BK200:BK202)</f>
        <v>0</v>
      </c>
    </row>
    <row r="200" s="1" customFormat="1" ht="16.5" customHeight="1">
      <c r="B200" s="46"/>
      <c r="C200" s="221" t="s">
        <v>318</v>
      </c>
      <c r="D200" s="221" t="s">
        <v>129</v>
      </c>
      <c r="E200" s="222" t="s">
        <v>319</v>
      </c>
      <c r="F200" s="223" t="s">
        <v>320</v>
      </c>
      <c r="G200" s="224" t="s">
        <v>147</v>
      </c>
      <c r="H200" s="225">
        <v>3.7000000000000002</v>
      </c>
      <c r="I200" s="226"/>
      <c r="J200" s="225">
        <f>ROUND(I200*H200,2)</f>
        <v>0</v>
      </c>
      <c r="K200" s="223" t="s">
        <v>21</v>
      </c>
      <c r="L200" s="72"/>
      <c r="M200" s="227" t="s">
        <v>21</v>
      </c>
      <c r="N200" s="228" t="s">
        <v>41</v>
      </c>
      <c r="O200" s="47"/>
      <c r="P200" s="229">
        <f>O200*H200</f>
        <v>0</v>
      </c>
      <c r="Q200" s="229">
        <v>0.55291000000000001</v>
      </c>
      <c r="R200" s="229">
        <f>Q200*H200</f>
        <v>2.0457670000000001</v>
      </c>
      <c r="S200" s="229">
        <v>0</v>
      </c>
      <c r="T200" s="230">
        <f>S200*H200</f>
        <v>0</v>
      </c>
      <c r="AR200" s="24" t="s">
        <v>133</v>
      </c>
      <c r="AT200" s="24" t="s">
        <v>129</v>
      </c>
      <c r="AU200" s="24" t="s">
        <v>80</v>
      </c>
      <c r="AY200" s="24" t="s">
        <v>127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24" t="s">
        <v>78</v>
      </c>
      <c r="BK200" s="231">
        <f>ROUND(I200*H200,2)</f>
        <v>0</v>
      </c>
      <c r="BL200" s="24" t="s">
        <v>133</v>
      </c>
      <c r="BM200" s="24" t="s">
        <v>321</v>
      </c>
    </row>
    <row r="201" s="11" customFormat="1">
      <c r="B201" s="232"/>
      <c r="C201" s="233"/>
      <c r="D201" s="234" t="s">
        <v>135</v>
      </c>
      <c r="E201" s="235" t="s">
        <v>21</v>
      </c>
      <c r="F201" s="236" t="s">
        <v>322</v>
      </c>
      <c r="G201" s="233"/>
      <c r="H201" s="235" t="s">
        <v>21</v>
      </c>
      <c r="I201" s="237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1"/>
      <c r="AT201" s="242" t="s">
        <v>135</v>
      </c>
      <c r="AU201" s="242" t="s">
        <v>80</v>
      </c>
      <c r="AV201" s="11" t="s">
        <v>78</v>
      </c>
      <c r="AW201" s="11" t="s">
        <v>34</v>
      </c>
      <c r="AX201" s="11" t="s">
        <v>70</v>
      </c>
      <c r="AY201" s="242" t="s">
        <v>127</v>
      </c>
    </row>
    <row r="202" s="12" customFormat="1">
      <c r="B202" s="243"/>
      <c r="C202" s="244"/>
      <c r="D202" s="234" t="s">
        <v>135</v>
      </c>
      <c r="E202" s="245" t="s">
        <v>21</v>
      </c>
      <c r="F202" s="246" t="s">
        <v>323</v>
      </c>
      <c r="G202" s="244"/>
      <c r="H202" s="247">
        <v>3.7000000000000002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AT202" s="253" t="s">
        <v>135</v>
      </c>
      <c r="AU202" s="253" t="s">
        <v>80</v>
      </c>
      <c r="AV202" s="12" t="s">
        <v>80</v>
      </c>
      <c r="AW202" s="12" t="s">
        <v>34</v>
      </c>
      <c r="AX202" s="12" t="s">
        <v>78</v>
      </c>
      <c r="AY202" s="253" t="s">
        <v>127</v>
      </c>
    </row>
    <row r="203" s="10" customFormat="1" ht="29.88" customHeight="1">
      <c r="B203" s="205"/>
      <c r="C203" s="206"/>
      <c r="D203" s="207" t="s">
        <v>69</v>
      </c>
      <c r="E203" s="219" t="s">
        <v>144</v>
      </c>
      <c r="F203" s="219" t="s">
        <v>324</v>
      </c>
      <c r="G203" s="206"/>
      <c r="H203" s="206"/>
      <c r="I203" s="209"/>
      <c r="J203" s="220">
        <f>BK203</f>
        <v>0</v>
      </c>
      <c r="K203" s="206"/>
      <c r="L203" s="211"/>
      <c r="M203" s="212"/>
      <c r="N203" s="213"/>
      <c r="O203" s="213"/>
      <c r="P203" s="214">
        <f>SUM(P204:P222)</f>
        <v>0</v>
      </c>
      <c r="Q203" s="213"/>
      <c r="R203" s="214">
        <f>SUM(R204:R222)</f>
        <v>0.62502100000000005</v>
      </c>
      <c r="S203" s="213"/>
      <c r="T203" s="215">
        <f>SUM(T204:T222)</f>
        <v>0</v>
      </c>
      <c r="AR203" s="216" t="s">
        <v>78</v>
      </c>
      <c r="AT203" s="217" t="s">
        <v>69</v>
      </c>
      <c r="AU203" s="217" t="s">
        <v>78</v>
      </c>
      <c r="AY203" s="216" t="s">
        <v>127</v>
      </c>
      <c r="BK203" s="218">
        <f>SUM(BK204:BK222)</f>
        <v>0</v>
      </c>
    </row>
    <row r="204" s="1" customFormat="1" ht="16.5" customHeight="1">
      <c r="B204" s="46"/>
      <c r="C204" s="221" t="s">
        <v>325</v>
      </c>
      <c r="D204" s="221" t="s">
        <v>129</v>
      </c>
      <c r="E204" s="222" t="s">
        <v>326</v>
      </c>
      <c r="F204" s="223" t="s">
        <v>327</v>
      </c>
      <c r="G204" s="224" t="s">
        <v>194</v>
      </c>
      <c r="H204" s="225">
        <v>6.4000000000000004</v>
      </c>
      <c r="I204" s="226"/>
      <c r="J204" s="225">
        <f>ROUND(I204*H204,2)</f>
        <v>0</v>
      </c>
      <c r="K204" s="223" t="s">
        <v>154</v>
      </c>
      <c r="L204" s="72"/>
      <c r="M204" s="227" t="s">
        <v>21</v>
      </c>
      <c r="N204" s="228" t="s">
        <v>41</v>
      </c>
      <c r="O204" s="47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AR204" s="24" t="s">
        <v>133</v>
      </c>
      <c r="AT204" s="24" t="s">
        <v>129</v>
      </c>
      <c r="AU204" s="24" t="s">
        <v>80</v>
      </c>
      <c r="AY204" s="24" t="s">
        <v>127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24" t="s">
        <v>78</v>
      </c>
      <c r="BK204" s="231">
        <f>ROUND(I204*H204,2)</f>
        <v>0</v>
      </c>
      <c r="BL204" s="24" t="s">
        <v>133</v>
      </c>
      <c r="BM204" s="24" t="s">
        <v>328</v>
      </c>
    </row>
    <row r="205" s="11" customFormat="1">
      <c r="B205" s="232"/>
      <c r="C205" s="233"/>
      <c r="D205" s="234" t="s">
        <v>135</v>
      </c>
      <c r="E205" s="235" t="s">
        <v>21</v>
      </c>
      <c r="F205" s="236" t="s">
        <v>329</v>
      </c>
      <c r="G205" s="233"/>
      <c r="H205" s="235" t="s">
        <v>21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AT205" s="242" t="s">
        <v>135</v>
      </c>
      <c r="AU205" s="242" t="s">
        <v>80</v>
      </c>
      <c r="AV205" s="11" t="s">
        <v>78</v>
      </c>
      <c r="AW205" s="11" t="s">
        <v>34</v>
      </c>
      <c r="AX205" s="11" t="s">
        <v>70</v>
      </c>
      <c r="AY205" s="242" t="s">
        <v>127</v>
      </c>
    </row>
    <row r="206" s="12" customFormat="1">
      <c r="B206" s="243"/>
      <c r="C206" s="244"/>
      <c r="D206" s="234" t="s">
        <v>135</v>
      </c>
      <c r="E206" s="245" t="s">
        <v>21</v>
      </c>
      <c r="F206" s="246" t="s">
        <v>330</v>
      </c>
      <c r="G206" s="244"/>
      <c r="H206" s="247">
        <v>2.7999999999999998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AT206" s="253" t="s">
        <v>135</v>
      </c>
      <c r="AU206" s="253" t="s">
        <v>80</v>
      </c>
      <c r="AV206" s="12" t="s">
        <v>80</v>
      </c>
      <c r="AW206" s="12" t="s">
        <v>34</v>
      </c>
      <c r="AX206" s="12" t="s">
        <v>70</v>
      </c>
      <c r="AY206" s="253" t="s">
        <v>127</v>
      </c>
    </row>
    <row r="207" s="11" customFormat="1">
      <c r="B207" s="232"/>
      <c r="C207" s="233"/>
      <c r="D207" s="234" t="s">
        <v>135</v>
      </c>
      <c r="E207" s="235" t="s">
        <v>21</v>
      </c>
      <c r="F207" s="236" t="s">
        <v>331</v>
      </c>
      <c r="G207" s="233"/>
      <c r="H207" s="235" t="s">
        <v>21</v>
      </c>
      <c r="I207" s="237"/>
      <c r="J207" s="233"/>
      <c r="K207" s="233"/>
      <c r="L207" s="238"/>
      <c r="M207" s="239"/>
      <c r="N207" s="240"/>
      <c r="O207" s="240"/>
      <c r="P207" s="240"/>
      <c r="Q207" s="240"/>
      <c r="R207" s="240"/>
      <c r="S207" s="240"/>
      <c r="T207" s="241"/>
      <c r="AT207" s="242" t="s">
        <v>135</v>
      </c>
      <c r="AU207" s="242" t="s">
        <v>80</v>
      </c>
      <c r="AV207" s="11" t="s">
        <v>78</v>
      </c>
      <c r="AW207" s="11" t="s">
        <v>34</v>
      </c>
      <c r="AX207" s="11" t="s">
        <v>70</v>
      </c>
      <c r="AY207" s="242" t="s">
        <v>127</v>
      </c>
    </row>
    <row r="208" s="12" customFormat="1">
      <c r="B208" s="243"/>
      <c r="C208" s="244"/>
      <c r="D208" s="234" t="s">
        <v>135</v>
      </c>
      <c r="E208" s="245" t="s">
        <v>21</v>
      </c>
      <c r="F208" s="246" t="s">
        <v>332</v>
      </c>
      <c r="G208" s="244"/>
      <c r="H208" s="247">
        <v>3.6000000000000001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AT208" s="253" t="s">
        <v>135</v>
      </c>
      <c r="AU208" s="253" t="s">
        <v>80</v>
      </c>
      <c r="AV208" s="12" t="s">
        <v>80</v>
      </c>
      <c r="AW208" s="12" t="s">
        <v>34</v>
      </c>
      <c r="AX208" s="12" t="s">
        <v>70</v>
      </c>
      <c r="AY208" s="253" t="s">
        <v>127</v>
      </c>
    </row>
    <row r="209" s="13" customFormat="1">
      <c r="B209" s="254"/>
      <c r="C209" s="255"/>
      <c r="D209" s="234" t="s">
        <v>135</v>
      </c>
      <c r="E209" s="256" t="s">
        <v>21</v>
      </c>
      <c r="F209" s="257" t="s">
        <v>151</v>
      </c>
      <c r="G209" s="255"/>
      <c r="H209" s="258">
        <v>6.4000000000000004</v>
      </c>
      <c r="I209" s="259"/>
      <c r="J209" s="255"/>
      <c r="K209" s="255"/>
      <c r="L209" s="260"/>
      <c r="M209" s="261"/>
      <c r="N209" s="262"/>
      <c r="O209" s="262"/>
      <c r="P209" s="262"/>
      <c r="Q209" s="262"/>
      <c r="R209" s="262"/>
      <c r="S209" s="262"/>
      <c r="T209" s="263"/>
      <c r="AT209" s="264" t="s">
        <v>135</v>
      </c>
      <c r="AU209" s="264" t="s">
        <v>80</v>
      </c>
      <c r="AV209" s="13" t="s">
        <v>133</v>
      </c>
      <c r="AW209" s="13" t="s">
        <v>34</v>
      </c>
      <c r="AX209" s="13" t="s">
        <v>78</v>
      </c>
      <c r="AY209" s="264" t="s">
        <v>127</v>
      </c>
    </row>
    <row r="210" s="1" customFormat="1" ht="16.5" customHeight="1">
      <c r="B210" s="46"/>
      <c r="C210" s="221" t="s">
        <v>333</v>
      </c>
      <c r="D210" s="221" t="s">
        <v>129</v>
      </c>
      <c r="E210" s="222" t="s">
        <v>334</v>
      </c>
      <c r="F210" s="223" t="s">
        <v>335</v>
      </c>
      <c r="G210" s="224" t="s">
        <v>147</v>
      </c>
      <c r="H210" s="225">
        <v>36.799999999999997</v>
      </c>
      <c r="I210" s="226"/>
      <c r="J210" s="225">
        <f>ROUND(I210*H210,2)</f>
        <v>0</v>
      </c>
      <c r="K210" s="223" t="s">
        <v>154</v>
      </c>
      <c r="L210" s="72"/>
      <c r="M210" s="227" t="s">
        <v>21</v>
      </c>
      <c r="N210" s="228" t="s">
        <v>41</v>
      </c>
      <c r="O210" s="47"/>
      <c r="P210" s="229">
        <f>O210*H210</f>
        <v>0</v>
      </c>
      <c r="Q210" s="229">
        <v>0.0076499999999999997</v>
      </c>
      <c r="R210" s="229">
        <f>Q210*H210</f>
        <v>0.28151999999999999</v>
      </c>
      <c r="S210" s="229">
        <v>0</v>
      </c>
      <c r="T210" s="230">
        <f>S210*H210</f>
        <v>0</v>
      </c>
      <c r="AR210" s="24" t="s">
        <v>133</v>
      </c>
      <c r="AT210" s="24" t="s">
        <v>129</v>
      </c>
      <c r="AU210" s="24" t="s">
        <v>80</v>
      </c>
      <c r="AY210" s="24" t="s">
        <v>127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24" t="s">
        <v>78</v>
      </c>
      <c r="BK210" s="231">
        <f>ROUND(I210*H210,2)</f>
        <v>0</v>
      </c>
      <c r="BL210" s="24" t="s">
        <v>133</v>
      </c>
      <c r="BM210" s="24" t="s">
        <v>336</v>
      </c>
    </row>
    <row r="211" s="11" customFormat="1">
      <c r="B211" s="232"/>
      <c r="C211" s="233"/>
      <c r="D211" s="234" t="s">
        <v>135</v>
      </c>
      <c r="E211" s="235" t="s">
        <v>21</v>
      </c>
      <c r="F211" s="236" t="s">
        <v>337</v>
      </c>
      <c r="G211" s="233"/>
      <c r="H211" s="235" t="s">
        <v>21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AT211" s="242" t="s">
        <v>135</v>
      </c>
      <c r="AU211" s="242" t="s">
        <v>80</v>
      </c>
      <c r="AV211" s="11" t="s">
        <v>78</v>
      </c>
      <c r="AW211" s="11" t="s">
        <v>34</v>
      </c>
      <c r="AX211" s="11" t="s">
        <v>70</v>
      </c>
      <c r="AY211" s="242" t="s">
        <v>127</v>
      </c>
    </row>
    <row r="212" s="12" customFormat="1">
      <c r="B212" s="243"/>
      <c r="C212" s="244"/>
      <c r="D212" s="234" t="s">
        <v>135</v>
      </c>
      <c r="E212" s="245" t="s">
        <v>21</v>
      </c>
      <c r="F212" s="246" t="s">
        <v>338</v>
      </c>
      <c r="G212" s="244"/>
      <c r="H212" s="247">
        <v>15.800000000000001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AT212" s="253" t="s">
        <v>135</v>
      </c>
      <c r="AU212" s="253" t="s">
        <v>80</v>
      </c>
      <c r="AV212" s="12" t="s">
        <v>80</v>
      </c>
      <c r="AW212" s="12" t="s">
        <v>34</v>
      </c>
      <c r="AX212" s="12" t="s">
        <v>70</v>
      </c>
      <c r="AY212" s="253" t="s">
        <v>127</v>
      </c>
    </row>
    <row r="213" s="12" customFormat="1">
      <c r="B213" s="243"/>
      <c r="C213" s="244"/>
      <c r="D213" s="234" t="s">
        <v>135</v>
      </c>
      <c r="E213" s="245" t="s">
        <v>21</v>
      </c>
      <c r="F213" s="246" t="s">
        <v>339</v>
      </c>
      <c r="G213" s="244"/>
      <c r="H213" s="247">
        <v>21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AT213" s="253" t="s">
        <v>135</v>
      </c>
      <c r="AU213" s="253" t="s">
        <v>80</v>
      </c>
      <c r="AV213" s="12" t="s">
        <v>80</v>
      </c>
      <c r="AW213" s="12" t="s">
        <v>34</v>
      </c>
      <c r="AX213" s="12" t="s">
        <v>70</v>
      </c>
      <c r="AY213" s="253" t="s">
        <v>127</v>
      </c>
    </row>
    <row r="214" s="13" customFormat="1">
      <c r="B214" s="254"/>
      <c r="C214" s="255"/>
      <c r="D214" s="234" t="s">
        <v>135</v>
      </c>
      <c r="E214" s="256" t="s">
        <v>21</v>
      </c>
      <c r="F214" s="257" t="s">
        <v>151</v>
      </c>
      <c r="G214" s="255"/>
      <c r="H214" s="258">
        <v>36.799999999999997</v>
      </c>
      <c r="I214" s="259"/>
      <c r="J214" s="255"/>
      <c r="K214" s="255"/>
      <c r="L214" s="260"/>
      <c r="M214" s="261"/>
      <c r="N214" s="262"/>
      <c r="O214" s="262"/>
      <c r="P214" s="262"/>
      <c r="Q214" s="262"/>
      <c r="R214" s="262"/>
      <c r="S214" s="262"/>
      <c r="T214" s="263"/>
      <c r="AT214" s="264" t="s">
        <v>135</v>
      </c>
      <c r="AU214" s="264" t="s">
        <v>80</v>
      </c>
      <c r="AV214" s="13" t="s">
        <v>133</v>
      </c>
      <c r="AW214" s="13" t="s">
        <v>34</v>
      </c>
      <c r="AX214" s="13" t="s">
        <v>78</v>
      </c>
      <c r="AY214" s="264" t="s">
        <v>127</v>
      </c>
    </row>
    <row r="215" s="1" customFormat="1" ht="16.5" customHeight="1">
      <c r="B215" s="46"/>
      <c r="C215" s="221" t="s">
        <v>340</v>
      </c>
      <c r="D215" s="221" t="s">
        <v>129</v>
      </c>
      <c r="E215" s="222" t="s">
        <v>341</v>
      </c>
      <c r="F215" s="223" t="s">
        <v>342</v>
      </c>
      <c r="G215" s="224" t="s">
        <v>147</v>
      </c>
      <c r="H215" s="225">
        <v>36.799999999999997</v>
      </c>
      <c r="I215" s="226"/>
      <c r="J215" s="225">
        <f>ROUND(I215*H215,2)</f>
        <v>0</v>
      </c>
      <c r="K215" s="223" t="s">
        <v>154</v>
      </c>
      <c r="L215" s="72"/>
      <c r="M215" s="227" t="s">
        <v>21</v>
      </c>
      <c r="N215" s="228" t="s">
        <v>41</v>
      </c>
      <c r="O215" s="47"/>
      <c r="P215" s="229">
        <f>O215*H215</f>
        <v>0</v>
      </c>
      <c r="Q215" s="229">
        <v>0.00085999999999999998</v>
      </c>
      <c r="R215" s="229">
        <f>Q215*H215</f>
        <v>0.031647999999999996</v>
      </c>
      <c r="S215" s="229">
        <v>0</v>
      </c>
      <c r="T215" s="230">
        <f>S215*H215</f>
        <v>0</v>
      </c>
      <c r="AR215" s="24" t="s">
        <v>133</v>
      </c>
      <c r="AT215" s="24" t="s">
        <v>129</v>
      </c>
      <c r="AU215" s="24" t="s">
        <v>80</v>
      </c>
      <c r="AY215" s="24" t="s">
        <v>127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24" t="s">
        <v>78</v>
      </c>
      <c r="BK215" s="231">
        <f>ROUND(I215*H215,2)</f>
        <v>0</v>
      </c>
      <c r="BL215" s="24" t="s">
        <v>133</v>
      </c>
      <c r="BM215" s="24" t="s">
        <v>343</v>
      </c>
    </row>
    <row r="216" s="12" customFormat="1">
      <c r="B216" s="243"/>
      <c r="C216" s="244"/>
      <c r="D216" s="234" t="s">
        <v>135</v>
      </c>
      <c r="E216" s="245" t="s">
        <v>21</v>
      </c>
      <c r="F216" s="246" t="s">
        <v>344</v>
      </c>
      <c r="G216" s="244"/>
      <c r="H216" s="247">
        <v>36.799999999999997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AT216" s="253" t="s">
        <v>135</v>
      </c>
      <c r="AU216" s="253" t="s">
        <v>80</v>
      </c>
      <c r="AV216" s="12" t="s">
        <v>80</v>
      </c>
      <c r="AW216" s="12" t="s">
        <v>34</v>
      </c>
      <c r="AX216" s="12" t="s">
        <v>78</v>
      </c>
      <c r="AY216" s="253" t="s">
        <v>127</v>
      </c>
    </row>
    <row r="217" s="1" customFormat="1" ht="16.5" customHeight="1">
      <c r="B217" s="46"/>
      <c r="C217" s="221" t="s">
        <v>345</v>
      </c>
      <c r="D217" s="221" t="s">
        <v>129</v>
      </c>
      <c r="E217" s="222" t="s">
        <v>346</v>
      </c>
      <c r="F217" s="223" t="s">
        <v>347</v>
      </c>
      <c r="G217" s="224" t="s">
        <v>348</v>
      </c>
      <c r="H217" s="225">
        <v>0.29999999999999999</v>
      </c>
      <c r="I217" s="226"/>
      <c r="J217" s="225">
        <f>ROUND(I217*H217,2)</f>
        <v>0</v>
      </c>
      <c r="K217" s="223" t="s">
        <v>154</v>
      </c>
      <c r="L217" s="72"/>
      <c r="M217" s="227" t="s">
        <v>21</v>
      </c>
      <c r="N217" s="228" t="s">
        <v>41</v>
      </c>
      <c r="O217" s="47"/>
      <c r="P217" s="229">
        <f>O217*H217</f>
        <v>0</v>
      </c>
      <c r="Q217" s="229">
        <v>1.0395099999999999</v>
      </c>
      <c r="R217" s="229">
        <f>Q217*H217</f>
        <v>0.31185299999999999</v>
      </c>
      <c r="S217" s="229">
        <v>0</v>
      </c>
      <c r="T217" s="230">
        <f>S217*H217</f>
        <v>0</v>
      </c>
      <c r="AR217" s="24" t="s">
        <v>133</v>
      </c>
      <c r="AT217" s="24" t="s">
        <v>129</v>
      </c>
      <c r="AU217" s="24" t="s">
        <v>80</v>
      </c>
      <c r="AY217" s="24" t="s">
        <v>127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24" t="s">
        <v>78</v>
      </c>
      <c r="BK217" s="231">
        <f>ROUND(I217*H217,2)</f>
        <v>0</v>
      </c>
      <c r="BL217" s="24" t="s">
        <v>133</v>
      </c>
      <c r="BM217" s="24" t="s">
        <v>349</v>
      </c>
    </row>
    <row r="218" s="11" customFormat="1">
      <c r="B218" s="232"/>
      <c r="C218" s="233"/>
      <c r="D218" s="234" t="s">
        <v>135</v>
      </c>
      <c r="E218" s="235" t="s">
        <v>21</v>
      </c>
      <c r="F218" s="236" t="s">
        <v>350</v>
      </c>
      <c r="G218" s="233"/>
      <c r="H218" s="235" t="s">
        <v>21</v>
      </c>
      <c r="I218" s="237"/>
      <c r="J218" s="233"/>
      <c r="K218" s="233"/>
      <c r="L218" s="238"/>
      <c r="M218" s="239"/>
      <c r="N218" s="240"/>
      <c r="O218" s="240"/>
      <c r="P218" s="240"/>
      <c r="Q218" s="240"/>
      <c r="R218" s="240"/>
      <c r="S218" s="240"/>
      <c r="T218" s="241"/>
      <c r="AT218" s="242" t="s">
        <v>135</v>
      </c>
      <c r="AU218" s="242" t="s">
        <v>80</v>
      </c>
      <c r="AV218" s="11" t="s">
        <v>78</v>
      </c>
      <c r="AW218" s="11" t="s">
        <v>34</v>
      </c>
      <c r="AX218" s="11" t="s">
        <v>70</v>
      </c>
      <c r="AY218" s="242" t="s">
        <v>127</v>
      </c>
    </row>
    <row r="219" s="11" customFormat="1">
      <c r="B219" s="232"/>
      <c r="C219" s="233"/>
      <c r="D219" s="234" t="s">
        <v>135</v>
      </c>
      <c r="E219" s="235" t="s">
        <v>21</v>
      </c>
      <c r="F219" s="236" t="s">
        <v>351</v>
      </c>
      <c r="G219" s="233"/>
      <c r="H219" s="235" t="s">
        <v>21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AT219" s="242" t="s">
        <v>135</v>
      </c>
      <c r="AU219" s="242" t="s">
        <v>80</v>
      </c>
      <c r="AV219" s="11" t="s">
        <v>78</v>
      </c>
      <c r="AW219" s="11" t="s">
        <v>34</v>
      </c>
      <c r="AX219" s="11" t="s">
        <v>70</v>
      </c>
      <c r="AY219" s="242" t="s">
        <v>127</v>
      </c>
    </row>
    <row r="220" s="11" customFormat="1">
      <c r="B220" s="232"/>
      <c r="C220" s="233"/>
      <c r="D220" s="234" t="s">
        <v>135</v>
      </c>
      <c r="E220" s="235" t="s">
        <v>21</v>
      </c>
      <c r="F220" s="236" t="s">
        <v>352</v>
      </c>
      <c r="G220" s="233"/>
      <c r="H220" s="235" t="s">
        <v>21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AT220" s="242" t="s">
        <v>135</v>
      </c>
      <c r="AU220" s="242" t="s">
        <v>80</v>
      </c>
      <c r="AV220" s="11" t="s">
        <v>78</v>
      </c>
      <c r="AW220" s="11" t="s">
        <v>34</v>
      </c>
      <c r="AX220" s="11" t="s">
        <v>70</v>
      </c>
      <c r="AY220" s="242" t="s">
        <v>127</v>
      </c>
    </row>
    <row r="221" s="11" customFormat="1">
      <c r="B221" s="232"/>
      <c r="C221" s="233"/>
      <c r="D221" s="234" t="s">
        <v>135</v>
      </c>
      <c r="E221" s="235" t="s">
        <v>21</v>
      </c>
      <c r="F221" s="236" t="s">
        <v>353</v>
      </c>
      <c r="G221" s="233"/>
      <c r="H221" s="235" t="s">
        <v>21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AT221" s="242" t="s">
        <v>135</v>
      </c>
      <c r="AU221" s="242" t="s">
        <v>80</v>
      </c>
      <c r="AV221" s="11" t="s">
        <v>78</v>
      </c>
      <c r="AW221" s="11" t="s">
        <v>34</v>
      </c>
      <c r="AX221" s="11" t="s">
        <v>70</v>
      </c>
      <c r="AY221" s="242" t="s">
        <v>127</v>
      </c>
    </row>
    <row r="222" s="12" customFormat="1">
      <c r="B222" s="243"/>
      <c r="C222" s="244"/>
      <c r="D222" s="234" t="s">
        <v>135</v>
      </c>
      <c r="E222" s="245" t="s">
        <v>21</v>
      </c>
      <c r="F222" s="246" t="s">
        <v>354</v>
      </c>
      <c r="G222" s="244"/>
      <c r="H222" s="247">
        <v>0.29999999999999999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AT222" s="253" t="s">
        <v>135</v>
      </c>
      <c r="AU222" s="253" t="s">
        <v>80</v>
      </c>
      <c r="AV222" s="12" t="s">
        <v>80</v>
      </c>
      <c r="AW222" s="12" t="s">
        <v>34</v>
      </c>
      <c r="AX222" s="12" t="s">
        <v>78</v>
      </c>
      <c r="AY222" s="253" t="s">
        <v>127</v>
      </c>
    </row>
    <row r="223" s="10" customFormat="1" ht="29.88" customHeight="1">
      <c r="B223" s="205"/>
      <c r="C223" s="206"/>
      <c r="D223" s="207" t="s">
        <v>69</v>
      </c>
      <c r="E223" s="219" t="s">
        <v>133</v>
      </c>
      <c r="F223" s="219" t="s">
        <v>355</v>
      </c>
      <c r="G223" s="206"/>
      <c r="H223" s="206"/>
      <c r="I223" s="209"/>
      <c r="J223" s="220">
        <f>BK223</f>
        <v>0</v>
      </c>
      <c r="K223" s="206"/>
      <c r="L223" s="211"/>
      <c r="M223" s="212"/>
      <c r="N223" s="213"/>
      <c r="O223" s="213"/>
      <c r="P223" s="214">
        <f>SUM(P224:P240)</f>
        <v>0</v>
      </c>
      <c r="Q223" s="213"/>
      <c r="R223" s="214">
        <f>SUM(R224:R240)</f>
        <v>887.23410299999989</v>
      </c>
      <c r="S223" s="213"/>
      <c r="T223" s="215">
        <f>SUM(T224:T240)</f>
        <v>0</v>
      </c>
      <c r="AR223" s="216" t="s">
        <v>78</v>
      </c>
      <c r="AT223" s="217" t="s">
        <v>69</v>
      </c>
      <c r="AU223" s="217" t="s">
        <v>78</v>
      </c>
      <c r="AY223" s="216" t="s">
        <v>127</v>
      </c>
      <c r="BK223" s="218">
        <f>SUM(BK224:BK240)</f>
        <v>0</v>
      </c>
    </row>
    <row r="224" s="1" customFormat="1" ht="16.5" customHeight="1">
      <c r="B224" s="46"/>
      <c r="C224" s="221" t="s">
        <v>356</v>
      </c>
      <c r="D224" s="221" t="s">
        <v>129</v>
      </c>
      <c r="E224" s="222" t="s">
        <v>357</v>
      </c>
      <c r="F224" s="223" t="s">
        <v>358</v>
      </c>
      <c r="G224" s="224" t="s">
        <v>147</v>
      </c>
      <c r="H224" s="225">
        <v>771.29999999999995</v>
      </c>
      <c r="I224" s="226"/>
      <c r="J224" s="225">
        <f>ROUND(I224*H224,2)</f>
        <v>0</v>
      </c>
      <c r="K224" s="223" t="s">
        <v>154</v>
      </c>
      <c r="L224" s="72"/>
      <c r="M224" s="227" t="s">
        <v>21</v>
      </c>
      <c r="N224" s="228" t="s">
        <v>41</v>
      </c>
      <c r="O224" s="47"/>
      <c r="P224" s="229">
        <f>O224*H224</f>
        <v>0</v>
      </c>
      <c r="Q224" s="229">
        <v>0.21251999999999999</v>
      </c>
      <c r="R224" s="229">
        <f>Q224*H224</f>
        <v>163.91667599999997</v>
      </c>
      <c r="S224" s="229">
        <v>0</v>
      </c>
      <c r="T224" s="230">
        <f>S224*H224</f>
        <v>0</v>
      </c>
      <c r="AR224" s="24" t="s">
        <v>133</v>
      </c>
      <c r="AT224" s="24" t="s">
        <v>129</v>
      </c>
      <c r="AU224" s="24" t="s">
        <v>80</v>
      </c>
      <c r="AY224" s="24" t="s">
        <v>127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24" t="s">
        <v>78</v>
      </c>
      <c r="BK224" s="231">
        <f>ROUND(I224*H224,2)</f>
        <v>0</v>
      </c>
      <c r="BL224" s="24" t="s">
        <v>133</v>
      </c>
      <c r="BM224" s="24" t="s">
        <v>359</v>
      </c>
    </row>
    <row r="225" s="11" customFormat="1">
      <c r="B225" s="232"/>
      <c r="C225" s="233"/>
      <c r="D225" s="234" t="s">
        <v>135</v>
      </c>
      <c r="E225" s="235" t="s">
        <v>21</v>
      </c>
      <c r="F225" s="236" t="s">
        <v>149</v>
      </c>
      <c r="G225" s="233"/>
      <c r="H225" s="235" t="s">
        <v>21</v>
      </c>
      <c r="I225" s="237"/>
      <c r="J225" s="233"/>
      <c r="K225" s="233"/>
      <c r="L225" s="238"/>
      <c r="M225" s="239"/>
      <c r="N225" s="240"/>
      <c r="O225" s="240"/>
      <c r="P225" s="240"/>
      <c r="Q225" s="240"/>
      <c r="R225" s="240"/>
      <c r="S225" s="240"/>
      <c r="T225" s="241"/>
      <c r="AT225" s="242" t="s">
        <v>135</v>
      </c>
      <c r="AU225" s="242" t="s">
        <v>80</v>
      </c>
      <c r="AV225" s="11" t="s">
        <v>78</v>
      </c>
      <c r="AW225" s="11" t="s">
        <v>34</v>
      </c>
      <c r="AX225" s="11" t="s">
        <v>70</v>
      </c>
      <c r="AY225" s="242" t="s">
        <v>127</v>
      </c>
    </row>
    <row r="226" s="12" customFormat="1">
      <c r="B226" s="243"/>
      <c r="C226" s="244"/>
      <c r="D226" s="234" t="s">
        <v>135</v>
      </c>
      <c r="E226" s="245" t="s">
        <v>21</v>
      </c>
      <c r="F226" s="246" t="s">
        <v>284</v>
      </c>
      <c r="G226" s="244"/>
      <c r="H226" s="247">
        <v>771.29999999999995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AT226" s="253" t="s">
        <v>135</v>
      </c>
      <c r="AU226" s="253" t="s">
        <v>80</v>
      </c>
      <c r="AV226" s="12" t="s">
        <v>80</v>
      </c>
      <c r="AW226" s="12" t="s">
        <v>34</v>
      </c>
      <c r="AX226" s="12" t="s">
        <v>78</v>
      </c>
      <c r="AY226" s="253" t="s">
        <v>127</v>
      </c>
    </row>
    <row r="227" s="1" customFormat="1" ht="25.5" customHeight="1">
      <c r="B227" s="46"/>
      <c r="C227" s="221" t="s">
        <v>360</v>
      </c>
      <c r="D227" s="221" t="s">
        <v>129</v>
      </c>
      <c r="E227" s="222" t="s">
        <v>361</v>
      </c>
      <c r="F227" s="223" t="s">
        <v>362</v>
      </c>
      <c r="G227" s="224" t="s">
        <v>147</v>
      </c>
      <c r="H227" s="225">
        <v>771.29999999999995</v>
      </c>
      <c r="I227" s="226"/>
      <c r="J227" s="225">
        <f>ROUND(I227*H227,2)</f>
        <v>0</v>
      </c>
      <c r="K227" s="223" t="s">
        <v>154</v>
      </c>
      <c r="L227" s="72"/>
      <c r="M227" s="227" t="s">
        <v>21</v>
      </c>
      <c r="N227" s="228" t="s">
        <v>41</v>
      </c>
      <c r="O227" s="47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AR227" s="24" t="s">
        <v>133</v>
      </c>
      <c r="AT227" s="24" t="s">
        <v>129</v>
      </c>
      <c r="AU227" s="24" t="s">
        <v>80</v>
      </c>
      <c r="AY227" s="24" t="s">
        <v>127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24" t="s">
        <v>78</v>
      </c>
      <c r="BK227" s="231">
        <f>ROUND(I227*H227,2)</f>
        <v>0</v>
      </c>
      <c r="BL227" s="24" t="s">
        <v>133</v>
      </c>
      <c r="BM227" s="24" t="s">
        <v>363</v>
      </c>
    </row>
    <row r="228" s="11" customFormat="1">
      <c r="B228" s="232"/>
      <c r="C228" s="233"/>
      <c r="D228" s="234" t="s">
        <v>135</v>
      </c>
      <c r="E228" s="235" t="s">
        <v>21</v>
      </c>
      <c r="F228" s="236" t="s">
        <v>364</v>
      </c>
      <c r="G228" s="233"/>
      <c r="H228" s="235" t="s">
        <v>21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AT228" s="242" t="s">
        <v>135</v>
      </c>
      <c r="AU228" s="242" t="s">
        <v>80</v>
      </c>
      <c r="AV228" s="11" t="s">
        <v>78</v>
      </c>
      <c r="AW228" s="11" t="s">
        <v>34</v>
      </c>
      <c r="AX228" s="11" t="s">
        <v>70</v>
      </c>
      <c r="AY228" s="242" t="s">
        <v>127</v>
      </c>
    </row>
    <row r="229" s="12" customFormat="1">
      <c r="B229" s="243"/>
      <c r="C229" s="244"/>
      <c r="D229" s="234" t="s">
        <v>135</v>
      </c>
      <c r="E229" s="245" t="s">
        <v>21</v>
      </c>
      <c r="F229" s="246" t="s">
        <v>284</v>
      </c>
      <c r="G229" s="244"/>
      <c r="H229" s="247">
        <v>771.29999999999995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AT229" s="253" t="s">
        <v>135</v>
      </c>
      <c r="AU229" s="253" t="s">
        <v>80</v>
      </c>
      <c r="AV229" s="12" t="s">
        <v>80</v>
      </c>
      <c r="AW229" s="12" t="s">
        <v>34</v>
      </c>
      <c r="AX229" s="12" t="s">
        <v>78</v>
      </c>
      <c r="AY229" s="253" t="s">
        <v>127</v>
      </c>
    </row>
    <row r="230" s="1" customFormat="1" ht="16.5" customHeight="1">
      <c r="B230" s="46"/>
      <c r="C230" s="221" t="s">
        <v>365</v>
      </c>
      <c r="D230" s="221" t="s">
        <v>129</v>
      </c>
      <c r="E230" s="222" t="s">
        <v>366</v>
      </c>
      <c r="F230" s="223" t="s">
        <v>367</v>
      </c>
      <c r="G230" s="224" t="s">
        <v>194</v>
      </c>
      <c r="H230" s="225">
        <v>0.40000000000000002</v>
      </c>
      <c r="I230" s="226"/>
      <c r="J230" s="225">
        <f>ROUND(I230*H230,2)</f>
        <v>0</v>
      </c>
      <c r="K230" s="223" t="s">
        <v>154</v>
      </c>
      <c r="L230" s="72"/>
      <c r="M230" s="227" t="s">
        <v>21</v>
      </c>
      <c r="N230" s="228" t="s">
        <v>41</v>
      </c>
      <c r="O230" s="47"/>
      <c r="P230" s="229">
        <f>O230*H230</f>
        <v>0</v>
      </c>
      <c r="Q230" s="229">
        <v>0</v>
      </c>
      <c r="R230" s="229">
        <f>Q230*H230</f>
        <v>0</v>
      </c>
      <c r="S230" s="229">
        <v>0</v>
      </c>
      <c r="T230" s="230">
        <f>S230*H230</f>
        <v>0</v>
      </c>
      <c r="AR230" s="24" t="s">
        <v>133</v>
      </c>
      <c r="AT230" s="24" t="s">
        <v>129</v>
      </c>
      <c r="AU230" s="24" t="s">
        <v>80</v>
      </c>
      <c r="AY230" s="24" t="s">
        <v>127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24" t="s">
        <v>78</v>
      </c>
      <c r="BK230" s="231">
        <f>ROUND(I230*H230,2)</f>
        <v>0</v>
      </c>
      <c r="BL230" s="24" t="s">
        <v>133</v>
      </c>
      <c r="BM230" s="24" t="s">
        <v>368</v>
      </c>
    </row>
    <row r="231" s="11" customFormat="1">
      <c r="B231" s="232"/>
      <c r="C231" s="233"/>
      <c r="D231" s="234" t="s">
        <v>135</v>
      </c>
      <c r="E231" s="235" t="s">
        <v>21</v>
      </c>
      <c r="F231" s="236" t="s">
        <v>369</v>
      </c>
      <c r="G231" s="233"/>
      <c r="H231" s="235" t="s">
        <v>21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AT231" s="242" t="s">
        <v>135</v>
      </c>
      <c r="AU231" s="242" t="s">
        <v>80</v>
      </c>
      <c r="AV231" s="11" t="s">
        <v>78</v>
      </c>
      <c r="AW231" s="11" t="s">
        <v>34</v>
      </c>
      <c r="AX231" s="11" t="s">
        <v>70</v>
      </c>
      <c r="AY231" s="242" t="s">
        <v>127</v>
      </c>
    </row>
    <row r="232" s="12" customFormat="1">
      <c r="B232" s="243"/>
      <c r="C232" s="244"/>
      <c r="D232" s="234" t="s">
        <v>135</v>
      </c>
      <c r="E232" s="245" t="s">
        <v>21</v>
      </c>
      <c r="F232" s="246" t="s">
        <v>370</v>
      </c>
      <c r="G232" s="244"/>
      <c r="H232" s="247">
        <v>0.40000000000000002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AT232" s="253" t="s">
        <v>135</v>
      </c>
      <c r="AU232" s="253" t="s">
        <v>80</v>
      </c>
      <c r="AV232" s="12" t="s">
        <v>80</v>
      </c>
      <c r="AW232" s="12" t="s">
        <v>34</v>
      </c>
      <c r="AX232" s="12" t="s">
        <v>78</v>
      </c>
      <c r="AY232" s="253" t="s">
        <v>127</v>
      </c>
    </row>
    <row r="233" s="1" customFormat="1" ht="16.5" customHeight="1">
      <c r="B233" s="46"/>
      <c r="C233" s="221" t="s">
        <v>371</v>
      </c>
      <c r="D233" s="221" t="s">
        <v>129</v>
      </c>
      <c r="E233" s="222" t="s">
        <v>372</v>
      </c>
      <c r="F233" s="223" t="s">
        <v>373</v>
      </c>
      <c r="G233" s="224" t="s">
        <v>194</v>
      </c>
      <c r="H233" s="225">
        <v>0.80000000000000004</v>
      </c>
      <c r="I233" s="226"/>
      <c r="J233" s="225">
        <f>ROUND(I233*H233,2)</f>
        <v>0</v>
      </c>
      <c r="K233" s="223" t="s">
        <v>154</v>
      </c>
      <c r="L233" s="72"/>
      <c r="M233" s="227" t="s">
        <v>21</v>
      </c>
      <c r="N233" s="228" t="s">
        <v>41</v>
      </c>
      <c r="O233" s="47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AR233" s="24" t="s">
        <v>133</v>
      </c>
      <c r="AT233" s="24" t="s">
        <v>129</v>
      </c>
      <c r="AU233" s="24" t="s">
        <v>80</v>
      </c>
      <c r="AY233" s="24" t="s">
        <v>127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24" t="s">
        <v>78</v>
      </c>
      <c r="BK233" s="231">
        <f>ROUND(I233*H233,2)</f>
        <v>0</v>
      </c>
      <c r="BL233" s="24" t="s">
        <v>133</v>
      </c>
      <c r="BM233" s="24" t="s">
        <v>374</v>
      </c>
    </row>
    <row r="234" s="11" customFormat="1">
      <c r="B234" s="232"/>
      <c r="C234" s="233"/>
      <c r="D234" s="234" t="s">
        <v>135</v>
      </c>
      <c r="E234" s="235" t="s">
        <v>21</v>
      </c>
      <c r="F234" s="236" t="s">
        <v>375</v>
      </c>
      <c r="G234" s="233"/>
      <c r="H234" s="235" t="s">
        <v>21</v>
      </c>
      <c r="I234" s="237"/>
      <c r="J234" s="233"/>
      <c r="K234" s="233"/>
      <c r="L234" s="238"/>
      <c r="M234" s="239"/>
      <c r="N234" s="240"/>
      <c r="O234" s="240"/>
      <c r="P234" s="240"/>
      <c r="Q234" s="240"/>
      <c r="R234" s="240"/>
      <c r="S234" s="240"/>
      <c r="T234" s="241"/>
      <c r="AT234" s="242" t="s">
        <v>135</v>
      </c>
      <c r="AU234" s="242" t="s">
        <v>80</v>
      </c>
      <c r="AV234" s="11" t="s">
        <v>78</v>
      </c>
      <c r="AW234" s="11" t="s">
        <v>34</v>
      </c>
      <c r="AX234" s="11" t="s">
        <v>70</v>
      </c>
      <c r="AY234" s="242" t="s">
        <v>127</v>
      </c>
    </row>
    <row r="235" s="12" customFormat="1">
      <c r="B235" s="243"/>
      <c r="C235" s="244"/>
      <c r="D235" s="234" t="s">
        <v>135</v>
      </c>
      <c r="E235" s="245" t="s">
        <v>21</v>
      </c>
      <c r="F235" s="246" t="s">
        <v>376</v>
      </c>
      <c r="G235" s="244"/>
      <c r="H235" s="247">
        <v>0.29999999999999999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AT235" s="253" t="s">
        <v>135</v>
      </c>
      <c r="AU235" s="253" t="s">
        <v>80</v>
      </c>
      <c r="AV235" s="12" t="s">
        <v>80</v>
      </c>
      <c r="AW235" s="12" t="s">
        <v>34</v>
      </c>
      <c r="AX235" s="12" t="s">
        <v>70</v>
      </c>
      <c r="AY235" s="253" t="s">
        <v>127</v>
      </c>
    </row>
    <row r="236" s="12" customFormat="1">
      <c r="B236" s="243"/>
      <c r="C236" s="244"/>
      <c r="D236" s="234" t="s">
        <v>135</v>
      </c>
      <c r="E236" s="245" t="s">
        <v>21</v>
      </c>
      <c r="F236" s="246" t="s">
        <v>377</v>
      </c>
      <c r="G236" s="244"/>
      <c r="H236" s="247">
        <v>0.5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AT236" s="253" t="s">
        <v>135</v>
      </c>
      <c r="AU236" s="253" t="s">
        <v>80</v>
      </c>
      <c r="AV236" s="12" t="s">
        <v>80</v>
      </c>
      <c r="AW236" s="12" t="s">
        <v>34</v>
      </c>
      <c r="AX236" s="12" t="s">
        <v>70</v>
      </c>
      <c r="AY236" s="253" t="s">
        <v>127</v>
      </c>
    </row>
    <row r="237" s="13" customFormat="1">
      <c r="B237" s="254"/>
      <c r="C237" s="255"/>
      <c r="D237" s="234" t="s">
        <v>135</v>
      </c>
      <c r="E237" s="256" t="s">
        <v>21</v>
      </c>
      <c r="F237" s="257" t="s">
        <v>151</v>
      </c>
      <c r="G237" s="255"/>
      <c r="H237" s="258">
        <v>0.80000000000000004</v>
      </c>
      <c r="I237" s="259"/>
      <c r="J237" s="255"/>
      <c r="K237" s="255"/>
      <c r="L237" s="260"/>
      <c r="M237" s="261"/>
      <c r="N237" s="262"/>
      <c r="O237" s="262"/>
      <c r="P237" s="262"/>
      <c r="Q237" s="262"/>
      <c r="R237" s="262"/>
      <c r="S237" s="262"/>
      <c r="T237" s="263"/>
      <c r="AT237" s="264" t="s">
        <v>135</v>
      </c>
      <c r="AU237" s="264" t="s">
        <v>80</v>
      </c>
      <c r="AV237" s="13" t="s">
        <v>133</v>
      </c>
      <c r="AW237" s="13" t="s">
        <v>34</v>
      </c>
      <c r="AX237" s="13" t="s">
        <v>78</v>
      </c>
      <c r="AY237" s="264" t="s">
        <v>127</v>
      </c>
    </row>
    <row r="238" s="1" customFormat="1" ht="16.5" customHeight="1">
      <c r="B238" s="46"/>
      <c r="C238" s="221" t="s">
        <v>378</v>
      </c>
      <c r="D238" s="221" t="s">
        <v>129</v>
      </c>
      <c r="E238" s="222" t="s">
        <v>379</v>
      </c>
      <c r="F238" s="223" t="s">
        <v>380</v>
      </c>
      <c r="G238" s="224" t="s">
        <v>147</v>
      </c>
      <c r="H238" s="225">
        <v>771.29999999999995</v>
      </c>
      <c r="I238" s="226"/>
      <c r="J238" s="225">
        <f>ROUND(I238*H238,2)</f>
        <v>0</v>
      </c>
      <c r="K238" s="223" t="s">
        <v>154</v>
      </c>
      <c r="L238" s="72"/>
      <c r="M238" s="227" t="s">
        <v>21</v>
      </c>
      <c r="N238" s="228" t="s">
        <v>41</v>
      </c>
      <c r="O238" s="47"/>
      <c r="P238" s="229">
        <f>O238*H238</f>
        <v>0</v>
      </c>
      <c r="Q238" s="229">
        <v>0.93779000000000001</v>
      </c>
      <c r="R238" s="229">
        <f>Q238*H238</f>
        <v>723.31742699999995</v>
      </c>
      <c r="S238" s="229">
        <v>0</v>
      </c>
      <c r="T238" s="230">
        <f>S238*H238</f>
        <v>0</v>
      </c>
      <c r="AR238" s="24" t="s">
        <v>133</v>
      </c>
      <c r="AT238" s="24" t="s">
        <v>129</v>
      </c>
      <c r="AU238" s="24" t="s">
        <v>80</v>
      </c>
      <c r="AY238" s="24" t="s">
        <v>127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24" t="s">
        <v>78</v>
      </c>
      <c r="BK238" s="231">
        <f>ROUND(I238*H238,2)</f>
        <v>0</v>
      </c>
      <c r="BL238" s="24" t="s">
        <v>133</v>
      </c>
      <c r="BM238" s="24" t="s">
        <v>381</v>
      </c>
    </row>
    <row r="239" s="11" customFormat="1">
      <c r="B239" s="232"/>
      <c r="C239" s="233"/>
      <c r="D239" s="234" t="s">
        <v>135</v>
      </c>
      <c r="E239" s="235" t="s">
        <v>21</v>
      </c>
      <c r="F239" s="236" t="s">
        <v>149</v>
      </c>
      <c r="G239" s="233"/>
      <c r="H239" s="235" t="s">
        <v>21</v>
      </c>
      <c r="I239" s="237"/>
      <c r="J239" s="233"/>
      <c r="K239" s="233"/>
      <c r="L239" s="238"/>
      <c r="M239" s="239"/>
      <c r="N239" s="240"/>
      <c r="O239" s="240"/>
      <c r="P239" s="240"/>
      <c r="Q239" s="240"/>
      <c r="R239" s="240"/>
      <c r="S239" s="240"/>
      <c r="T239" s="241"/>
      <c r="AT239" s="242" t="s">
        <v>135</v>
      </c>
      <c r="AU239" s="242" t="s">
        <v>80</v>
      </c>
      <c r="AV239" s="11" t="s">
        <v>78</v>
      </c>
      <c r="AW239" s="11" t="s">
        <v>34</v>
      </c>
      <c r="AX239" s="11" t="s">
        <v>70</v>
      </c>
      <c r="AY239" s="242" t="s">
        <v>127</v>
      </c>
    </row>
    <row r="240" s="12" customFormat="1">
      <c r="B240" s="243"/>
      <c r="C240" s="244"/>
      <c r="D240" s="234" t="s">
        <v>135</v>
      </c>
      <c r="E240" s="245" t="s">
        <v>21</v>
      </c>
      <c r="F240" s="246" t="s">
        <v>284</v>
      </c>
      <c r="G240" s="244"/>
      <c r="H240" s="247">
        <v>771.29999999999995</v>
      </c>
      <c r="I240" s="248"/>
      <c r="J240" s="244"/>
      <c r="K240" s="244"/>
      <c r="L240" s="249"/>
      <c r="M240" s="250"/>
      <c r="N240" s="251"/>
      <c r="O240" s="251"/>
      <c r="P240" s="251"/>
      <c r="Q240" s="251"/>
      <c r="R240" s="251"/>
      <c r="S240" s="251"/>
      <c r="T240" s="252"/>
      <c r="AT240" s="253" t="s">
        <v>135</v>
      </c>
      <c r="AU240" s="253" t="s">
        <v>80</v>
      </c>
      <c r="AV240" s="12" t="s">
        <v>80</v>
      </c>
      <c r="AW240" s="12" t="s">
        <v>34</v>
      </c>
      <c r="AX240" s="12" t="s">
        <v>78</v>
      </c>
      <c r="AY240" s="253" t="s">
        <v>127</v>
      </c>
    </row>
    <row r="241" s="10" customFormat="1" ht="29.88" customHeight="1">
      <c r="B241" s="205"/>
      <c r="C241" s="206"/>
      <c r="D241" s="207" t="s">
        <v>69</v>
      </c>
      <c r="E241" s="219" t="s">
        <v>163</v>
      </c>
      <c r="F241" s="219" t="s">
        <v>382</v>
      </c>
      <c r="G241" s="206"/>
      <c r="H241" s="206"/>
      <c r="I241" s="209"/>
      <c r="J241" s="220">
        <f>BK241</f>
        <v>0</v>
      </c>
      <c r="K241" s="206"/>
      <c r="L241" s="211"/>
      <c r="M241" s="212"/>
      <c r="N241" s="213"/>
      <c r="O241" s="213"/>
      <c r="P241" s="214">
        <f>SUM(P242:P244)</f>
        <v>0</v>
      </c>
      <c r="Q241" s="213"/>
      <c r="R241" s="214">
        <f>SUM(R242:R244)</f>
        <v>0.019992000000000003</v>
      </c>
      <c r="S241" s="213"/>
      <c r="T241" s="215">
        <f>SUM(T242:T244)</f>
        <v>0</v>
      </c>
      <c r="AR241" s="216" t="s">
        <v>78</v>
      </c>
      <c r="AT241" s="217" t="s">
        <v>69</v>
      </c>
      <c r="AU241" s="217" t="s">
        <v>78</v>
      </c>
      <c r="AY241" s="216" t="s">
        <v>127</v>
      </c>
      <c r="BK241" s="218">
        <f>SUM(BK242:BK244)</f>
        <v>0</v>
      </c>
    </row>
    <row r="242" s="1" customFormat="1" ht="16.5" customHeight="1">
      <c r="B242" s="46"/>
      <c r="C242" s="221" t="s">
        <v>383</v>
      </c>
      <c r="D242" s="221" t="s">
        <v>129</v>
      </c>
      <c r="E242" s="222" t="s">
        <v>384</v>
      </c>
      <c r="F242" s="223" t="s">
        <v>385</v>
      </c>
      <c r="G242" s="224" t="s">
        <v>147</v>
      </c>
      <c r="H242" s="225">
        <v>11.9</v>
      </c>
      <c r="I242" s="226"/>
      <c r="J242" s="225">
        <f>ROUND(I242*H242,2)</f>
        <v>0</v>
      </c>
      <c r="K242" s="223" t="s">
        <v>21</v>
      </c>
      <c r="L242" s="72"/>
      <c r="M242" s="227" t="s">
        <v>21</v>
      </c>
      <c r="N242" s="228" t="s">
        <v>41</v>
      </c>
      <c r="O242" s="47"/>
      <c r="P242" s="229">
        <f>O242*H242</f>
        <v>0</v>
      </c>
      <c r="Q242" s="229">
        <v>0.0016800000000000001</v>
      </c>
      <c r="R242" s="229">
        <f>Q242*H242</f>
        <v>0.019992000000000003</v>
      </c>
      <c r="S242" s="229">
        <v>0</v>
      </c>
      <c r="T242" s="230">
        <f>S242*H242</f>
        <v>0</v>
      </c>
      <c r="AR242" s="24" t="s">
        <v>133</v>
      </c>
      <c r="AT242" s="24" t="s">
        <v>129</v>
      </c>
      <c r="AU242" s="24" t="s">
        <v>80</v>
      </c>
      <c r="AY242" s="24" t="s">
        <v>127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24" t="s">
        <v>78</v>
      </c>
      <c r="BK242" s="231">
        <f>ROUND(I242*H242,2)</f>
        <v>0</v>
      </c>
      <c r="BL242" s="24" t="s">
        <v>133</v>
      </c>
      <c r="BM242" s="24" t="s">
        <v>386</v>
      </c>
    </row>
    <row r="243" s="11" customFormat="1">
      <c r="B243" s="232"/>
      <c r="C243" s="233"/>
      <c r="D243" s="234" t="s">
        <v>135</v>
      </c>
      <c r="E243" s="235" t="s">
        <v>21</v>
      </c>
      <c r="F243" s="236" t="s">
        <v>387</v>
      </c>
      <c r="G243" s="233"/>
      <c r="H243" s="235" t="s">
        <v>21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AT243" s="242" t="s">
        <v>135</v>
      </c>
      <c r="AU243" s="242" t="s">
        <v>80</v>
      </c>
      <c r="AV243" s="11" t="s">
        <v>78</v>
      </c>
      <c r="AW243" s="11" t="s">
        <v>34</v>
      </c>
      <c r="AX243" s="11" t="s">
        <v>70</v>
      </c>
      <c r="AY243" s="242" t="s">
        <v>127</v>
      </c>
    </row>
    <row r="244" s="12" customFormat="1">
      <c r="B244" s="243"/>
      <c r="C244" s="244"/>
      <c r="D244" s="234" t="s">
        <v>135</v>
      </c>
      <c r="E244" s="245" t="s">
        <v>21</v>
      </c>
      <c r="F244" s="246" t="s">
        <v>388</v>
      </c>
      <c r="G244" s="244"/>
      <c r="H244" s="247">
        <v>11.9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AT244" s="253" t="s">
        <v>135</v>
      </c>
      <c r="AU244" s="253" t="s">
        <v>80</v>
      </c>
      <c r="AV244" s="12" t="s">
        <v>80</v>
      </c>
      <c r="AW244" s="12" t="s">
        <v>34</v>
      </c>
      <c r="AX244" s="12" t="s">
        <v>78</v>
      </c>
      <c r="AY244" s="253" t="s">
        <v>127</v>
      </c>
    </row>
    <row r="245" s="10" customFormat="1" ht="29.88" customHeight="1">
      <c r="B245" s="205"/>
      <c r="C245" s="206"/>
      <c r="D245" s="207" t="s">
        <v>69</v>
      </c>
      <c r="E245" s="219" t="s">
        <v>173</v>
      </c>
      <c r="F245" s="219" t="s">
        <v>389</v>
      </c>
      <c r="G245" s="206"/>
      <c r="H245" s="206"/>
      <c r="I245" s="209"/>
      <c r="J245" s="220">
        <f>BK245</f>
        <v>0</v>
      </c>
      <c r="K245" s="206"/>
      <c r="L245" s="211"/>
      <c r="M245" s="212"/>
      <c r="N245" s="213"/>
      <c r="O245" s="213"/>
      <c r="P245" s="214">
        <f>SUM(P246:P248)</f>
        <v>0</v>
      </c>
      <c r="Q245" s="213"/>
      <c r="R245" s="214">
        <f>SUM(R246:R248)</f>
        <v>0.00012</v>
      </c>
      <c r="S245" s="213"/>
      <c r="T245" s="215">
        <f>SUM(T246:T248)</f>
        <v>0</v>
      </c>
      <c r="AR245" s="216" t="s">
        <v>78</v>
      </c>
      <c r="AT245" s="217" t="s">
        <v>69</v>
      </c>
      <c r="AU245" s="217" t="s">
        <v>78</v>
      </c>
      <c r="AY245" s="216" t="s">
        <v>127</v>
      </c>
      <c r="BK245" s="218">
        <f>SUM(BK246:BK248)</f>
        <v>0</v>
      </c>
    </row>
    <row r="246" s="1" customFormat="1" ht="16.5" customHeight="1">
      <c r="B246" s="46"/>
      <c r="C246" s="221" t="s">
        <v>390</v>
      </c>
      <c r="D246" s="221" t="s">
        <v>129</v>
      </c>
      <c r="E246" s="222" t="s">
        <v>391</v>
      </c>
      <c r="F246" s="223" t="s">
        <v>392</v>
      </c>
      <c r="G246" s="224" t="s">
        <v>393</v>
      </c>
      <c r="H246" s="225">
        <v>4</v>
      </c>
      <c r="I246" s="226"/>
      <c r="J246" s="225">
        <f>ROUND(I246*H246,2)</f>
        <v>0</v>
      </c>
      <c r="K246" s="223" t="s">
        <v>21</v>
      </c>
      <c r="L246" s="72"/>
      <c r="M246" s="227" t="s">
        <v>21</v>
      </c>
      <c r="N246" s="228" t="s">
        <v>41</v>
      </c>
      <c r="O246" s="47"/>
      <c r="P246" s="229">
        <f>O246*H246</f>
        <v>0</v>
      </c>
      <c r="Q246" s="229">
        <v>3.0000000000000001E-05</v>
      </c>
      <c r="R246" s="229">
        <f>Q246*H246</f>
        <v>0.00012</v>
      </c>
      <c r="S246" s="229">
        <v>0</v>
      </c>
      <c r="T246" s="230">
        <f>S246*H246</f>
        <v>0</v>
      </c>
      <c r="AR246" s="24" t="s">
        <v>133</v>
      </c>
      <c r="AT246" s="24" t="s">
        <v>129</v>
      </c>
      <c r="AU246" s="24" t="s">
        <v>80</v>
      </c>
      <c r="AY246" s="24" t="s">
        <v>127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24" t="s">
        <v>78</v>
      </c>
      <c r="BK246" s="231">
        <f>ROUND(I246*H246,2)</f>
        <v>0</v>
      </c>
      <c r="BL246" s="24" t="s">
        <v>133</v>
      </c>
      <c r="BM246" s="24" t="s">
        <v>394</v>
      </c>
    </row>
    <row r="247" s="11" customFormat="1">
      <c r="B247" s="232"/>
      <c r="C247" s="233"/>
      <c r="D247" s="234" t="s">
        <v>135</v>
      </c>
      <c r="E247" s="235" t="s">
        <v>21</v>
      </c>
      <c r="F247" s="236" t="s">
        <v>395</v>
      </c>
      <c r="G247" s="233"/>
      <c r="H247" s="235" t="s">
        <v>21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AT247" s="242" t="s">
        <v>135</v>
      </c>
      <c r="AU247" s="242" t="s">
        <v>80</v>
      </c>
      <c r="AV247" s="11" t="s">
        <v>78</v>
      </c>
      <c r="AW247" s="11" t="s">
        <v>34</v>
      </c>
      <c r="AX247" s="11" t="s">
        <v>70</v>
      </c>
      <c r="AY247" s="242" t="s">
        <v>127</v>
      </c>
    </row>
    <row r="248" s="12" customFormat="1">
      <c r="B248" s="243"/>
      <c r="C248" s="244"/>
      <c r="D248" s="234" t="s">
        <v>135</v>
      </c>
      <c r="E248" s="245" t="s">
        <v>21</v>
      </c>
      <c r="F248" s="246" t="s">
        <v>396</v>
      </c>
      <c r="G248" s="244"/>
      <c r="H248" s="247">
        <v>4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AT248" s="253" t="s">
        <v>135</v>
      </c>
      <c r="AU248" s="253" t="s">
        <v>80</v>
      </c>
      <c r="AV248" s="12" t="s">
        <v>80</v>
      </c>
      <c r="AW248" s="12" t="s">
        <v>34</v>
      </c>
      <c r="AX248" s="12" t="s">
        <v>78</v>
      </c>
      <c r="AY248" s="253" t="s">
        <v>127</v>
      </c>
    </row>
    <row r="249" s="10" customFormat="1" ht="29.88" customHeight="1">
      <c r="B249" s="205"/>
      <c r="C249" s="206"/>
      <c r="D249" s="207" t="s">
        <v>69</v>
      </c>
      <c r="E249" s="219" t="s">
        <v>178</v>
      </c>
      <c r="F249" s="219" t="s">
        <v>397</v>
      </c>
      <c r="G249" s="206"/>
      <c r="H249" s="206"/>
      <c r="I249" s="209"/>
      <c r="J249" s="220">
        <f>BK249</f>
        <v>0</v>
      </c>
      <c r="K249" s="206"/>
      <c r="L249" s="211"/>
      <c r="M249" s="212"/>
      <c r="N249" s="213"/>
      <c r="O249" s="213"/>
      <c r="P249" s="214">
        <f>SUM(P250:P281)</f>
        <v>0</v>
      </c>
      <c r="Q249" s="213"/>
      <c r="R249" s="214">
        <f>SUM(R250:R281)</f>
        <v>0.00029700000000000006</v>
      </c>
      <c r="S249" s="213"/>
      <c r="T249" s="215">
        <f>SUM(T250:T281)</f>
        <v>134.02300000000003</v>
      </c>
      <c r="AR249" s="216" t="s">
        <v>78</v>
      </c>
      <c r="AT249" s="217" t="s">
        <v>69</v>
      </c>
      <c r="AU249" s="217" t="s">
        <v>78</v>
      </c>
      <c r="AY249" s="216" t="s">
        <v>127</v>
      </c>
      <c r="BK249" s="218">
        <f>SUM(BK250:BK281)</f>
        <v>0</v>
      </c>
    </row>
    <row r="250" s="1" customFormat="1" ht="16.5" customHeight="1">
      <c r="B250" s="46"/>
      <c r="C250" s="221" t="s">
        <v>398</v>
      </c>
      <c r="D250" s="221" t="s">
        <v>129</v>
      </c>
      <c r="E250" s="222" t="s">
        <v>399</v>
      </c>
      <c r="F250" s="223" t="s">
        <v>400</v>
      </c>
      <c r="G250" s="224" t="s">
        <v>393</v>
      </c>
      <c r="H250" s="225">
        <v>7.4000000000000004</v>
      </c>
      <c r="I250" s="226"/>
      <c r="J250" s="225">
        <f>ROUND(I250*H250,2)</f>
        <v>0</v>
      </c>
      <c r="K250" s="223" t="s">
        <v>21</v>
      </c>
      <c r="L250" s="72"/>
      <c r="M250" s="227" t="s">
        <v>21</v>
      </c>
      <c r="N250" s="228" t="s">
        <v>41</v>
      </c>
      <c r="O250" s="47"/>
      <c r="P250" s="229">
        <f>O250*H250</f>
        <v>0</v>
      </c>
      <c r="Q250" s="229">
        <v>0</v>
      </c>
      <c r="R250" s="229">
        <f>Q250*H250</f>
        <v>0</v>
      </c>
      <c r="S250" s="229">
        <v>0.014999999999999999</v>
      </c>
      <c r="T250" s="230">
        <f>S250*H250</f>
        <v>0.111</v>
      </c>
      <c r="AR250" s="24" t="s">
        <v>133</v>
      </c>
      <c r="AT250" s="24" t="s">
        <v>129</v>
      </c>
      <c r="AU250" s="24" t="s">
        <v>80</v>
      </c>
      <c r="AY250" s="24" t="s">
        <v>127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24" t="s">
        <v>78</v>
      </c>
      <c r="BK250" s="231">
        <f>ROUND(I250*H250,2)</f>
        <v>0</v>
      </c>
      <c r="BL250" s="24" t="s">
        <v>133</v>
      </c>
      <c r="BM250" s="24" t="s">
        <v>401</v>
      </c>
    </row>
    <row r="251" s="11" customFormat="1">
      <c r="B251" s="232"/>
      <c r="C251" s="233"/>
      <c r="D251" s="234" t="s">
        <v>135</v>
      </c>
      <c r="E251" s="235" t="s">
        <v>21</v>
      </c>
      <c r="F251" s="236" t="s">
        <v>402</v>
      </c>
      <c r="G251" s="233"/>
      <c r="H251" s="235" t="s">
        <v>21</v>
      </c>
      <c r="I251" s="237"/>
      <c r="J251" s="233"/>
      <c r="K251" s="233"/>
      <c r="L251" s="238"/>
      <c r="M251" s="239"/>
      <c r="N251" s="240"/>
      <c r="O251" s="240"/>
      <c r="P251" s="240"/>
      <c r="Q251" s="240"/>
      <c r="R251" s="240"/>
      <c r="S251" s="240"/>
      <c r="T251" s="241"/>
      <c r="AT251" s="242" t="s">
        <v>135</v>
      </c>
      <c r="AU251" s="242" t="s">
        <v>80</v>
      </c>
      <c r="AV251" s="11" t="s">
        <v>78</v>
      </c>
      <c r="AW251" s="11" t="s">
        <v>34</v>
      </c>
      <c r="AX251" s="11" t="s">
        <v>70</v>
      </c>
      <c r="AY251" s="242" t="s">
        <v>127</v>
      </c>
    </row>
    <row r="252" s="12" customFormat="1">
      <c r="B252" s="243"/>
      <c r="C252" s="244"/>
      <c r="D252" s="234" t="s">
        <v>135</v>
      </c>
      <c r="E252" s="245" t="s">
        <v>21</v>
      </c>
      <c r="F252" s="246" t="s">
        <v>403</v>
      </c>
      <c r="G252" s="244"/>
      <c r="H252" s="247">
        <v>7.4000000000000004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AT252" s="253" t="s">
        <v>135</v>
      </c>
      <c r="AU252" s="253" t="s">
        <v>80</v>
      </c>
      <c r="AV252" s="12" t="s">
        <v>80</v>
      </c>
      <c r="AW252" s="12" t="s">
        <v>34</v>
      </c>
      <c r="AX252" s="12" t="s">
        <v>78</v>
      </c>
      <c r="AY252" s="253" t="s">
        <v>127</v>
      </c>
    </row>
    <row r="253" s="1" customFormat="1" ht="16.5" customHeight="1">
      <c r="B253" s="46"/>
      <c r="C253" s="221" t="s">
        <v>404</v>
      </c>
      <c r="D253" s="221" t="s">
        <v>129</v>
      </c>
      <c r="E253" s="222" t="s">
        <v>405</v>
      </c>
      <c r="F253" s="223" t="s">
        <v>406</v>
      </c>
      <c r="G253" s="224" t="s">
        <v>194</v>
      </c>
      <c r="H253" s="225">
        <v>0.59999999999999998</v>
      </c>
      <c r="I253" s="226"/>
      <c r="J253" s="225">
        <f>ROUND(I253*H253,2)</f>
        <v>0</v>
      </c>
      <c r="K253" s="223" t="s">
        <v>21</v>
      </c>
      <c r="L253" s="72"/>
      <c r="M253" s="227" t="s">
        <v>21</v>
      </c>
      <c r="N253" s="228" t="s">
        <v>41</v>
      </c>
      <c r="O253" s="47"/>
      <c r="P253" s="229">
        <f>O253*H253</f>
        <v>0</v>
      </c>
      <c r="Q253" s="229">
        <v>0</v>
      </c>
      <c r="R253" s="229">
        <f>Q253*H253</f>
        <v>0</v>
      </c>
      <c r="S253" s="229">
        <v>2.1000000000000001</v>
      </c>
      <c r="T253" s="230">
        <f>S253*H253</f>
        <v>1.26</v>
      </c>
      <c r="AR253" s="24" t="s">
        <v>133</v>
      </c>
      <c r="AT253" s="24" t="s">
        <v>129</v>
      </c>
      <c r="AU253" s="24" t="s">
        <v>80</v>
      </c>
      <c r="AY253" s="24" t="s">
        <v>127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24" t="s">
        <v>78</v>
      </c>
      <c r="BK253" s="231">
        <f>ROUND(I253*H253,2)</f>
        <v>0</v>
      </c>
      <c r="BL253" s="24" t="s">
        <v>133</v>
      </c>
      <c r="BM253" s="24" t="s">
        <v>407</v>
      </c>
    </row>
    <row r="254" s="12" customFormat="1">
      <c r="B254" s="243"/>
      <c r="C254" s="244"/>
      <c r="D254" s="234" t="s">
        <v>135</v>
      </c>
      <c r="E254" s="245" t="s">
        <v>21</v>
      </c>
      <c r="F254" s="246" t="s">
        <v>408</v>
      </c>
      <c r="G254" s="244"/>
      <c r="H254" s="247">
        <v>0.59999999999999998</v>
      </c>
      <c r="I254" s="248"/>
      <c r="J254" s="244"/>
      <c r="K254" s="244"/>
      <c r="L254" s="249"/>
      <c r="M254" s="250"/>
      <c r="N254" s="251"/>
      <c r="O254" s="251"/>
      <c r="P254" s="251"/>
      <c r="Q254" s="251"/>
      <c r="R254" s="251"/>
      <c r="S254" s="251"/>
      <c r="T254" s="252"/>
      <c r="AT254" s="253" t="s">
        <v>135</v>
      </c>
      <c r="AU254" s="253" t="s">
        <v>80</v>
      </c>
      <c r="AV254" s="12" t="s">
        <v>80</v>
      </c>
      <c r="AW254" s="12" t="s">
        <v>34</v>
      </c>
      <c r="AX254" s="12" t="s">
        <v>78</v>
      </c>
      <c r="AY254" s="253" t="s">
        <v>127</v>
      </c>
    </row>
    <row r="255" s="1" customFormat="1" ht="16.5" customHeight="1">
      <c r="B255" s="46"/>
      <c r="C255" s="221" t="s">
        <v>409</v>
      </c>
      <c r="D255" s="221" t="s">
        <v>129</v>
      </c>
      <c r="E255" s="222" t="s">
        <v>410</v>
      </c>
      <c r="F255" s="223" t="s">
        <v>411</v>
      </c>
      <c r="G255" s="224" t="s">
        <v>194</v>
      </c>
      <c r="H255" s="225">
        <v>63.200000000000003</v>
      </c>
      <c r="I255" s="226"/>
      <c r="J255" s="225">
        <f>ROUND(I255*H255,2)</f>
        <v>0</v>
      </c>
      <c r="K255" s="223" t="s">
        <v>154</v>
      </c>
      <c r="L255" s="72"/>
      <c r="M255" s="227" t="s">
        <v>21</v>
      </c>
      <c r="N255" s="228" t="s">
        <v>41</v>
      </c>
      <c r="O255" s="47"/>
      <c r="P255" s="229">
        <f>O255*H255</f>
        <v>0</v>
      </c>
      <c r="Q255" s="229">
        <v>0</v>
      </c>
      <c r="R255" s="229">
        <f>Q255*H255</f>
        <v>0</v>
      </c>
      <c r="S255" s="229">
        <v>2</v>
      </c>
      <c r="T255" s="230">
        <f>S255*H255</f>
        <v>126.40000000000001</v>
      </c>
      <c r="AR255" s="24" t="s">
        <v>133</v>
      </c>
      <c r="AT255" s="24" t="s">
        <v>129</v>
      </c>
      <c r="AU255" s="24" t="s">
        <v>80</v>
      </c>
      <c r="AY255" s="24" t="s">
        <v>127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24" t="s">
        <v>78</v>
      </c>
      <c r="BK255" s="231">
        <f>ROUND(I255*H255,2)</f>
        <v>0</v>
      </c>
      <c r="BL255" s="24" t="s">
        <v>133</v>
      </c>
      <c r="BM255" s="24" t="s">
        <v>412</v>
      </c>
    </row>
    <row r="256" s="11" customFormat="1">
      <c r="B256" s="232"/>
      <c r="C256" s="233"/>
      <c r="D256" s="234" t="s">
        <v>135</v>
      </c>
      <c r="E256" s="235" t="s">
        <v>21</v>
      </c>
      <c r="F256" s="236" t="s">
        <v>413</v>
      </c>
      <c r="G256" s="233"/>
      <c r="H256" s="235" t="s">
        <v>21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AT256" s="242" t="s">
        <v>135</v>
      </c>
      <c r="AU256" s="242" t="s">
        <v>80</v>
      </c>
      <c r="AV256" s="11" t="s">
        <v>78</v>
      </c>
      <c r="AW256" s="11" t="s">
        <v>34</v>
      </c>
      <c r="AX256" s="11" t="s">
        <v>70</v>
      </c>
      <c r="AY256" s="242" t="s">
        <v>127</v>
      </c>
    </row>
    <row r="257" s="12" customFormat="1">
      <c r="B257" s="243"/>
      <c r="C257" s="244"/>
      <c r="D257" s="234" t="s">
        <v>135</v>
      </c>
      <c r="E257" s="245" t="s">
        <v>21</v>
      </c>
      <c r="F257" s="246" t="s">
        <v>414</v>
      </c>
      <c r="G257" s="244"/>
      <c r="H257" s="247">
        <v>58.600000000000001</v>
      </c>
      <c r="I257" s="248"/>
      <c r="J257" s="244"/>
      <c r="K257" s="244"/>
      <c r="L257" s="249"/>
      <c r="M257" s="250"/>
      <c r="N257" s="251"/>
      <c r="O257" s="251"/>
      <c r="P257" s="251"/>
      <c r="Q257" s="251"/>
      <c r="R257" s="251"/>
      <c r="S257" s="251"/>
      <c r="T257" s="252"/>
      <c r="AT257" s="253" t="s">
        <v>135</v>
      </c>
      <c r="AU257" s="253" t="s">
        <v>80</v>
      </c>
      <c r="AV257" s="12" t="s">
        <v>80</v>
      </c>
      <c r="AW257" s="12" t="s">
        <v>34</v>
      </c>
      <c r="AX257" s="12" t="s">
        <v>70</v>
      </c>
      <c r="AY257" s="253" t="s">
        <v>127</v>
      </c>
    </row>
    <row r="258" s="11" customFormat="1">
      <c r="B258" s="232"/>
      <c r="C258" s="233"/>
      <c r="D258" s="234" t="s">
        <v>135</v>
      </c>
      <c r="E258" s="235" t="s">
        <v>21</v>
      </c>
      <c r="F258" s="236" t="s">
        <v>415</v>
      </c>
      <c r="G258" s="233"/>
      <c r="H258" s="235" t="s">
        <v>21</v>
      </c>
      <c r="I258" s="237"/>
      <c r="J258" s="233"/>
      <c r="K258" s="233"/>
      <c r="L258" s="238"/>
      <c r="M258" s="239"/>
      <c r="N258" s="240"/>
      <c r="O258" s="240"/>
      <c r="P258" s="240"/>
      <c r="Q258" s="240"/>
      <c r="R258" s="240"/>
      <c r="S258" s="240"/>
      <c r="T258" s="241"/>
      <c r="AT258" s="242" t="s">
        <v>135</v>
      </c>
      <c r="AU258" s="242" t="s">
        <v>80</v>
      </c>
      <c r="AV258" s="11" t="s">
        <v>78</v>
      </c>
      <c r="AW258" s="11" t="s">
        <v>34</v>
      </c>
      <c r="AX258" s="11" t="s">
        <v>70</v>
      </c>
      <c r="AY258" s="242" t="s">
        <v>127</v>
      </c>
    </row>
    <row r="259" s="12" customFormat="1">
      <c r="B259" s="243"/>
      <c r="C259" s="244"/>
      <c r="D259" s="234" t="s">
        <v>135</v>
      </c>
      <c r="E259" s="245" t="s">
        <v>21</v>
      </c>
      <c r="F259" s="246" t="s">
        <v>416</v>
      </c>
      <c r="G259" s="244"/>
      <c r="H259" s="247">
        <v>4.5999999999999996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AT259" s="253" t="s">
        <v>135</v>
      </c>
      <c r="AU259" s="253" t="s">
        <v>80</v>
      </c>
      <c r="AV259" s="12" t="s">
        <v>80</v>
      </c>
      <c r="AW259" s="12" t="s">
        <v>34</v>
      </c>
      <c r="AX259" s="12" t="s">
        <v>70</v>
      </c>
      <c r="AY259" s="253" t="s">
        <v>127</v>
      </c>
    </row>
    <row r="260" s="13" customFormat="1">
      <c r="B260" s="254"/>
      <c r="C260" s="255"/>
      <c r="D260" s="234" t="s">
        <v>135</v>
      </c>
      <c r="E260" s="256" t="s">
        <v>21</v>
      </c>
      <c r="F260" s="257" t="s">
        <v>151</v>
      </c>
      <c r="G260" s="255"/>
      <c r="H260" s="258">
        <v>63.200000000000003</v>
      </c>
      <c r="I260" s="259"/>
      <c r="J260" s="255"/>
      <c r="K260" s="255"/>
      <c r="L260" s="260"/>
      <c r="M260" s="261"/>
      <c r="N260" s="262"/>
      <c r="O260" s="262"/>
      <c r="P260" s="262"/>
      <c r="Q260" s="262"/>
      <c r="R260" s="262"/>
      <c r="S260" s="262"/>
      <c r="T260" s="263"/>
      <c r="AT260" s="264" t="s">
        <v>135</v>
      </c>
      <c r="AU260" s="264" t="s">
        <v>80</v>
      </c>
      <c r="AV260" s="13" t="s">
        <v>133</v>
      </c>
      <c r="AW260" s="13" t="s">
        <v>34</v>
      </c>
      <c r="AX260" s="13" t="s">
        <v>78</v>
      </c>
      <c r="AY260" s="264" t="s">
        <v>127</v>
      </c>
    </row>
    <row r="261" s="1" customFormat="1" ht="16.5" customHeight="1">
      <c r="B261" s="46"/>
      <c r="C261" s="221" t="s">
        <v>417</v>
      </c>
      <c r="D261" s="221" t="s">
        <v>129</v>
      </c>
      <c r="E261" s="222" t="s">
        <v>418</v>
      </c>
      <c r="F261" s="223" t="s">
        <v>419</v>
      </c>
      <c r="G261" s="224" t="s">
        <v>194</v>
      </c>
      <c r="H261" s="225">
        <v>2.3999999999999999</v>
      </c>
      <c r="I261" s="226"/>
      <c r="J261" s="225">
        <f>ROUND(I261*H261,2)</f>
        <v>0</v>
      </c>
      <c r="K261" s="223" t="s">
        <v>154</v>
      </c>
      <c r="L261" s="72"/>
      <c r="M261" s="227" t="s">
        <v>21</v>
      </c>
      <c r="N261" s="228" t="s">
        <v>41</v>
      </c>
      <c r="O261" s="47"/>
      <c r="P261" s="229">
        <f>O261*H261</f>
        <v>0</v>
      </c>
      <c r="Q261" s="229">
        <v>0</v>
      </c>
      <c r="R261" s="229">
        <f>Q261*H261</f>
        <v>0</v>
      </c>
      <c r="S261" s="229">
        <v>2.5</v>
      </c>
      <c r="T261" s="230">
        <f>S261*H261</f>
        <v>6</v>
      </c>
      <c r="AR261" s="24" t="s">
        <v>133</v>
      </c>
      <c r="AT261" s="24" t="s">
        <v>129</v>
      </c>
      <c r="AU261" s="24" t="s">
        <v>80</v>
      </c>
      <c r="AY261" s="24" t="s">
        <v>127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24" t="s">
        <v>78</v>
      </c>
      <c r="BK261" s="231">
        <f>ROUND(I261*H261,2)</f>
        <v>0</v>
      </c>
      <c r="BL261" s="24" t="s">
        <v>133</v>
      </c>
      <c r="BM261" s="24" t="s">
        <v>420</v>
      </c>
    </row>
    <row r="262" s="11" customFormat="1">
      <c r="B262" s="232"/>
      <c r="C262" s="233"/>
      <c r="D262" s="234" t="s">
        <v>135</v>
      </c>
      <c r="E262" s="235" t="s">
        <v>21</v>
      </c>
      <c r="F262" s="236" t="s">
        <v>421</v>
      </c>
      <c r="G262" s="233"/>
      <c r="H262" s="235" t="s">
        <v>21</v>
      </c>
      <c r="I262" s="237"/>
      <c r="J262" s="233"/>
      <c r="K262" s="233"/>
      <c r="L262" s="238"/>
      <c r="M262" s="239"/>
      <c r="N262" s="240"/>
      <c r="O262" s="240"/>
      <c r="P262" s="240"/>
      <c r="Q262" s="240"/>
      <c r="R262" s="240"/>
      <c r="S262" s="240"/>
      <c r="T262" s="241"/>
      <c r="AT262" s="242" t="s">
        <v>135</v>
      </c>
      <c r="AU262" s="242" t="s">
        <v>80</v>
      </c>
      <c r="AV262" s="11" t="s">
        <v>78</v>
      </c>
      <c r="AW262" s="11" t="s">
        <v>34</v>
      </c>
      <c r="AX262" s="11" t="s">
        <v>70</v>
      </c>
      <c r="AY262" s="242" t="s">
        <v>127</v>
      </c>
    </row>
    <row r="263" s="12" customFormat="1">
      <c r="B263" s="243"/>
      <c r="C263" s="244"/>
      <c r="D263" s="234" t="s">
        <v>135</v>
      </c>
      <c r="E263" s="245" t="s">
        <v>21</v>
      </c>
      <c r="F263" s="246" t="s">
        <v>422</v>
      </c>
      <c r="G263" s="244"/>
      <c r="H263" s="247">
        <v>2.3999999999999999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AT263" s="253" t="s">
        <v>135</v>
      </c>
      <c r="AU263" s="253" t="s">
        <v>80</v>
      </c>
      <c r="AV263" s="12" t="s">
        <v>80</v>
      </c>
      <c r="AW263" s="12" t="s">
        <v>34</v>
      </c>
      <c r="AX263" s="12" t="s">
        <v>78</v>
      </c>
      <c r="AY263" s="253" t="s">
        <v>127</v>
      </c>
    </row>
    <row r="264" s="1" customFormat="1" ht="16.5" customHeight="1">
      <c r="B264" s="46"/>
      <c r="C264" s="221" t="s">
        <v>423</v>
      </c>
      <c r="D264" s="221" t="s">
        <v>129</v>
      </c>
      <c r="E264" s="222" t="s">
        <v>424</v>
      </c>
      <c r="F264" s="223" t="s">
        <v>425</v>
      </c>
      <c r="G264" s="224" t="s">
        <v>393</v>
      </c>
      <c r="H264" s="225">
        <v>4</v>
      </c>
      <c r="I264" s="226"/>
      <c r="J264" s="225">
        <f>ROUND(I264*H264,2)</f>
        <v>0</v>
      </c>
      <c r="K264" s="223" t="s">
        <v>154</v>
      </c>
      <c r="L264" s="72"/>
      <c r="M264" s="227" t="s">
        <v>21</v>
      </c>
      <c r="N264" s="228" t="s">
        <v>41</v>
      </c>
      <c r="O264" s="47"/>
      <c r="P264" s="229">
        <f>O264*H264</f>
        <v>0</v>
      </c>
      <c r="Q264" s="229">
        <v>0</v>
      </c>
      <c r="R264" s="229">
        <f>Q264*H264</f>
        <v>0</v>
      </c>
      <c r="S264" s="229">
        <v>0.063</v>
      </c>
      <c r="T264" s="230">
        <f>S264*H264</f>
        <v>0.252</v>
      </c>
      <c r="AR264" s="24" t="s">
        <v>133</v>
      </c>
      <c r="AT264" s="24" t="s">
        <v>129</v>
      </c>
      <c r="AU264" s="24" t="s">
        <v>80</v>
      </c>
      <c r="AY264" s="24" t="s">
        <v>127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24" t="s">
        <v>78</v>
      </c>
      <c r="BK264" s="231">
        <f>ROUND(I264*H264,2)</f>
        <v>0</v>
      </c>
      <c r="BL264" s="24" t="s">
        <v>133</v>
      </c>
      <c r="BM264" s="24" t="s">
        <v>426</v>
      </c>
    </row>
    <row r="265" s="11" customFormat="1">
      <c r="B265" s="232"/>
      <c r="C265" s="233"/>
      <c r="D265" s="234" t="s">
        <v>135</v>
      </c>
      <c r="E265" s="235" t="s">
        <v>21</v>
      </c>
      <c r="F265" s="236" t="s">
        <v>427</v>
      </c>
      <c r="G265" s="233"/>
      <c r="H265" s="235" t="s">
        <v>21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AT265" s="242" t="s">
        <v>135</v>
      </c>
      <c r="AU265" s="242" t="s">
        <v>80</v>
      </c>
      <c r="AV265" s="11" t="s">
        <v>78</v>
      </c>
      <c r="AW265" s="11" t="s">
        <v>34</v>
      </c>
      <c r="AX265" s="11" t="s">
        <v>70</v>
      </c>
      <c r="AY265" s="242" t="s">
        <v>127</v>
      </c>
    </row>
    <row r="266" s="12" customFormat="1">
      <c r="B266" s="243"/>
      <c r="C266" s="244"/>
      <c r="D266" s="234" t="s">
        <v>135</v>
      </c>
      <c r="E266" s="245" t="s">
        <v>21</v>
      </c>
      <c r="F266" s="246" t="s">
        <v>396</v>
      </c>
      <c r="G266" s="244"/>
      <c r="H266" s="247">
        <v>4</v>
      </c>
      <c r="I266" s="248"/>
      <c r="J266" s="244"/>
      <c r="K266" s="244"/>
      <c r="L266" s="249"/>
      <c r="M266" s="250"/>
      <c r="N266" s="251"/>
      <c r="O266" s="251"/>
      <c r="P266" s="251"/>
      <c r="Q266" s="251"/>
      <c r="R266" s="251"/>
      <c r="S266" s="251"/>
      <c r="T266" s="252"/>
      <c r="AT266" s="253" t="s">
        <v>135</v>
      </c>
      <c r="AU266" s="253" t="s">
        <v>80</v>
      </c>
      <c r="AV266" s="12" t="s">
        <v>80</v>
      </c>
      <c r="AW266" s="12" t="s">
        <v>34</v>
      </c>
      <c r="AX266" s="12" t="s">
        <v>78</v>
      </c>
      <c r="AY266" s="253" t="s">
        <v>127</v>
      </c>
    </row>
    <row r="267" s="1" customFormat="1" ht="16.5" customHeight="1">
      <c r="B267" s="46"/>
      <c r="C267" s="221" t="s">
        <v>428</v>
      </c>
      <c r="D267" s="221" t="s">
        <v>129</v>
      </c>
      <c r="E267" s="222" t="s">
        <v>429</v>
      </c>
      <c r="F267" s="223" t="s">
        <v>430</v>
      </c>
      <c r="G267" s="224" t="s">
        <v>160</v>
      </c>
      <c r="H267" s="225">
        <v>36</v>
      </c>
      <c r="I267" s="226"/>
      <c r="J267" s="225">
        <f>ROUND(I267*H267,2)</f>
        <v>0</v>
      </c>
      <c r="K267" s="223" t="s">
        <v>21</v>
      </c>
      <c r="L267" s="72"/>
      <c r="M267" s="227" t="s">
        <v>21</v>
      </c>
      <c r="N267" s="228" t="s">
        <v>41</v>
      </c>
      <c r="O267" s="47"/>
      <c r="P267" s="229">
        <f>O267*H267</f>
        <v>0</v>
      </c>
      <c r="Q267" s="229">
        <v>0</v>
      </c>
      <c r="R267" s="229">
        <f>Q267*H267</f>
        <v>0</v>
      </c>
      <c r="S267" s="229">
        <v>0</v>
      </c>
      <c r="T267" s="230">
        <f>S267*H267</f>
        <v>0</v>
      </c>
      <c r="AR267" s="24" t="s">
        <v>133</v>
      </c>
      <c r="AT267" s="24" t="s">
        <v>129</v>
      </c>
      <c r="AU267" s="24" t="s">
        <v>80</v>
      </c>
      <c r="AY267" s="24" t="s">
        <v>127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24" t="s">
        <v>78</v>
      </c>
      <c r="BK267" s="231">
        <f>ROUND(I267*H267,2)</f>
        <v>0</v>
      </c>
      <c r="BL267" s="24" t="s">
        <v>133</v>
      </c>
      <c r="BM267" s="24" t="s">
        <v>431</v>
      </c>
    </row>
    <row r="268" s="11" customFormat="1">
      <c r="B268" s="232"/>
      <c r="C268" s="233"/>
      <c r="D268" s="234" t="s">
        <v>135</v>
      </c>
      <c r="E268" s="235" t="s">
        <v>21</v>
      </c>
      <c r="F268" s="236" t="s">
        <v>432</v>
      </c>
      <c r="G268" s="233"/>
      <c r="H268" s="235" t="s">
        <v>21</v>
      </c>
      <c r="I268" s="237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AT268" s="242" t="s">
        <v>135</v>
      </c>
      <c r="AU268" s="242" t="s">
        <v>80</v>
      </c>
      <c r="AV268" s="11" t="s">
        <v>78</v>
      </c>
      <c r="AW268" s="11" t="s">
        <v>34</v>
      </c>
      <c r="AX268" s="11" t="s">
        <v>70</v>
      </c>
      <c r="AY268" s="242" t="s">
        <v>127</v>
      </c>
    </row>
    <row r="269" s="12" customFormat="1">
      <c r="B269" s="243"/>
      <c r="C269" s="244"/>
      <c r="D269" s="234" t="s">
        <v>135</v>
      </c>
      <c r="E269" s="245" t="s">
        <v>21</v>
      </c>
      <c r="F269" s="246" t="s">
        <v>433</v>
      </c>
      <c r="G269" s="244"/>
      <c r="H269" s="247">
        <v>36</v>
      </c>
      <c r="I269" s="248"/>
      <c r="J269" s="244"/>
      <c r="K269" s="244"/>
      <c r="L269" s="249"/>
      <c r="M269" s="250"/>
      <c r="N269" s="251"/>
      <c r="O269" s="251"/>
      <c r="P269" s="251"/>
      <c r="Q269" s="251"/>
      <c r="R269" s="251"/>
      <c r="S269" s="251"/>
      <c r="T269" s="252"/>
      <c r="AT269" s="253" t="s">
        <v>135</v>
      </c>
      <c r="AU269" s="253" t="s">
        <v>80</v>
      </c>
      <c r="AV269" s="12" t="s">
        <v>80</v>
      </c>
      <c r="AW269" s="12" t="s">
        <v>34</v>
      </c>
      <c r="AX269" s="12" t="s">
        <v>78</v>
      </c>
      <c r="AY269" s="253" t="s">
        <v>127</v>
      </c>
    </row>
    <row r="270" s="1" customFormat="1" ht="16.5" customHeight="1">
      <c r="B270" s="46"/>
      <c r="C270" s="221" t="s">
        <v>434</v>
      </c>
      <c r="D270" s="221" t="s">
        <v>129</v>
      </c>
      <c r="E270" s="222" t="s">
        <v>435</v>
      </c>
      <c r="F270" s="223" t="s">
        <v>436</v>
      </c>
      <c r="G270" s="224" t="s">
        <v>393</v>
      </c>
      <c r="H270" s="225">
        <v>7.4000000000000004</v>
      </c>
      <c r="I270" s="226"/>
      <c r="J270" s="225">
        <f>ROUND(I270*H270,2)</f>
        <v>0</v>
      </c>
      <c r="K270" s="223" t="s">
        <v>154</v>
      </c>
      <c r="L270" s="72"/>
      <c r="M270" s="227" t="s">
        <v>21</v>
      </c>
      <c r="N270" s="228" t="s">
        <v>41</v>
      </c>
      <c r="O270" s="47"/>
      <c r="P270" s="229">
        <f>O270*H270</f>
        <v>0</v>
      </c>
      <c r="Q270" s="229">
        <v>3.0000000000000001E-05</v>
      </c>
      <c r="R270" s="229">
        <f>Q270*H270</f>
        <v>0.00022200000000000003</v>
      </c>
      <c r="S270" s="229">
        <v>0</v>
      </c>
      <c r="T270" s="230">
        <f>S270*H270</f>
        <v>0</v>
      </c>
      <c r="AR270" s="24" t="s">
        <v>133</v>
      </c>
      <c r="AT270" s="24" t="s">
        <v>129</v>
      </c>
      <c r="AU270" s="24" t="s">
        <v>80</v>
      </c>
      <c r="AY270" s="24" t="s">
        <v>127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24" t="s">
        <v>78</v>
      </c>
      <c r="BK270" s="231">
        <f>ROUND(I270*H270,2)</f>
        <v>0</v>
      </c>
      <c r="BL270" s="24" t="s">
        <v>133</v>
      </c>
      <c r="BM270" s="24" t="s">
        <v>437</v>
      </c>
    </row>
    <row r="271" s="11" customFormat="1">
      <c r="B271" s="232"/>
      <c r="C271" s="233"/>
      <c r="D271" s="234" t="s">
        <v>135</v>
      </c>
      <c r="E271" s="235" t="s">
        <v>21</v>
      </c>
      <c r="F271" s="236" t="s">
        <v>438</v>
      </c>
      <c r="G271" s="233"/>
      <c r="H271" s="235" t="s">
        <v>21</v>
      </c>
      <c r="I271" s="237"/>
      <c r="J271" s="233"/>
      <c r="K271" s="233"/>
      <c r="L271" s="238"/>
      <c r="M271" s="239"/>
      <c r="N271" s="240"/>
      <c r="O271" s="240"/>
      <c r="P271" s="240"/>
      <c r="Q271" s="240"/>
      <c r="R271" s="240"/>
      <c r="S271" s="240"/>
      <c r="T271" s="241"/>
      <c r="AT271" s="242" t="s">
        <v>135</v>
      </c>
      <c r="AU271" s="242" t="s">
        <v>80</v>
      </c>
      <c r="AV271" s="11" t="s">
        <v>78</v>
      </c>
      <c r="AW271" s="11" t="s">
        <v>34</v>
      </c>
      <c r="AX271" s="11" t="s">
        <v>70</v>
      </c>
      <c r="AY271" s="242" t="s">
        <v>127</v>
      </c>
    </row>
    <row r="272" s="12" customFormat="1">
      <c r="B272" s="243"/>
      <c r="C272" s="244"/>
      <c r="D272" s="234" t="s">
        <v>135</v>
      </c>
      <c r="E272" s="245" t="s">
        <v>21</v>
      </c>
      <c r="F272" s="246" t="s">
        <v>403</v>
      </c>
      <c r="G272" s="244"/>
      <c r="H272" s="247">
        <v>7.4000000000000004</v>
      </c>
      <c r="I272" s="248"/>
      <c r="J272" s="244"/>
      <c r="K272" s="244"/>
      <c r="L272" s="249"/>
      <c r="M272" s="250"/>
      <c r="N272" s="251"/>
      <c r="O272" s="251"/>
      <c r="P272" s="251"/>
      <c r="Q272" s="251"/>
      <c r="R272" s="251"/>
      <c r="S272" s="251"/>
      <c r="T272" s="252"/>
      <c r="AT272" s="253" t="s">
        <v>135</v>
      </c>
      <c r="AU272" s="253" t="s">
        <v>80</v>
      </c>
      <c r="AV272" s="12" t="s">
        <v>80</v>
      </c>
      <c r="AW272" s="12" t="s">
        <v>34</v>
      </c>
      <c r="AX272" s="12" t="s">
        <v>78</v>
      </c>
      <c r="AY272" s="253" t="s">
        <v>127</v>
      </c>
    </row>
    <row r="273" s="1" customFormat="1" ht="16.5" customHeight="1">
      <c r="B273" s="46"/>
      <c r="C273" s="221" t="s">
        <v>439</v>
      </c>
      <c r="D273" s="221" t="s">
        <v>129</v>
      </c>
      <c r="E273" s="222" t="s">
        <v>440</v>
      </c>
      <c r="F273" s="223" t="s">
        <v>441</v>
      </c>
      <c r="G273" s="224" t="s">
        <v>393</v>
      </c>
      <c r="H273" s="225">
        <v>2.5</v>
      </c>
      <c r="I273" s="226"/>
      <c r="J273" s="225">
        <f>ROUND(I273*H273,2)</f>
        <v>0</v>
      </c>
      <c r="K273" s="223" t="s">
        <v>21</v>
      </c>
      <c r="L273" s="72"/>
      <c r="M273" s="227" t="s">
        <v>21</v>
      </c>
      <c r="N273" s="228" t="s">
        <v>41</v>
      </c>
      <c r="O273" s="47"/>
      <c r="P273" s="229">
        <f>O273*H273</f>
        <v>0</v>
      </c>
      <c r="Q273" s="229">
        <v>3.0000000000000001E-05</v>
      </c>
      <c r="R273" s="229">
        <f>Q273*H273</f>
        <v>7.5000000000000007E-05</v>
      </c>
      <c r="S273" s="229">
        <v>0</v>
      </c>
      <c r="T273" s="230">
        <f>S273*H273</f>
        <v>0</v>
      </c>
      <c r="AR273" s="24" t="s">
        <v>133</v>
      </c>
      <c r="AT273" s="24" t="s">
        <v>129</v>
      </c>
      <c r="AU273" s="24" t="s">
        <v>80</v>
      </c>
      <c r="AY273" s="24" t="s">
        <v>127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24" t="s">
        <v>78</v>
      </c>
      <c r="BK273" s="231">
        <f>ROUND(I273*H273,2)</f>
        <v>0</v>
      </c>
      <c r="BL273" s="24" t="s">
        <v>133</v>
      </c>
      <c r="BM273" s="24" t="s">
        <v>442</v>
      </c>
    </row>
    <row r="274" s="11" customFormat="1">
      <c r="B274" s="232"/>
      <c r="C274" s="233"/>
      <c r="D274" s="234" t="s">
        <v>135</v>
      </c>
      <c r="E274" s="235" t="s">
        <v>21</v>
      </c>
      <c r="F274" s="236" t="s">
        <v>443</v>
      </c>
      <c r="G274" s="233"/>
      <c r="H274" s="235" t="s">
        <v>21</v>
      </c>
      <c r="I274" s="237"/>
      <c r="J274" s="233"/>
      <c r="K274" s="233"/>
      <c r="L274" s="238"/>
      <c r="M274" s="239"/>
      <c r="N274" s="240"/>
      <c r="O274" s="240"/>
      <c r="P274" s="240"/>
      <c r="Q274" s="240"/>
      <c r="R274" s="240"/>
      <c r="S274" s="240"/>
      <c r="T274" s="241"/>
      <c r="AT274" s="242" t="s">
        <v>135</v>
      </c>
      <c r="AU274" s="242" t="s">
        <v>80</v>
      </c>
      <c r="AV274" s="11" t="s">
        <v>78</v>
      </c>
      <c r="AW274" s="11" t="s">
        <v>34</v>
      </c>
      <c r="AX274" s="11" t="s">
        <v>70</v>
      </c>
      <c r="AY274" s="242" t="s">
        <v>127</v>
      </c>
    </row>
    <row r="275" s="12" customFormat="1">
      <c r="B275" s="243"/>
      <c r="C275" s="244"/>
      <c r="D275" s="234" t="s">
        <v>135</v>
      </c>
      <c r="E275" s="245" t="s">
        <v>21</v>
      </c>
      <c r="F275" s="246" t="s">
        <v>444</v>
      </c>
      <c r="G275" s="244"/>
      <c r="H275" s="247">
        <v>2.5</v>
      </c>
      <c r="I275" s="248"/>
      <c r="J275" s="244"/>
      <c r="K275" s="244"/>
      <c r="L275" s="249"/>
      <c r="M275" s="250"/>
      <c r="N275" s="251"/>
      <c r="O275" s="251"/>
      <c r="P275" s="251"/>
      <c r="Q275" s="251"/>
      <c r="R275" s="251"/>
      <c r="S275" s="251"/>
      <c r="T275" s="252"/>
      <c r="AT275" s="253" t="s">
        <v>135</v>
      </c>
      <c r="AU275" s="253" t="s">
        <v>80</v>
      </c>
      <c r="AV275" s="12" t="s">
        <v>80</v>
      </c>
      <c r="AW275" s="12" t="s">
        <v>34</v>
      </c>
      <c r="AX275" s="12" t="s">
        <v>78</v>
      </c>
      <c r="AY275" s="253" t="s">
        <v>127</v>
      </c>
    </row>
    <row r="276" s="1" customFormat="1" ht="16.5" customHeight="1">
      <c r="B276" s="46"/>
      <c r="C276" s="221" t="s">
        <v>445</v>
      </c>
      <c r="D276" s="221" t="s">
        <v>129</v>
      </c>
      <c r="E276" s="222" t="s">
        <v>446</v>
      </c>
      <c r="F276" s="223" t="s">
        <v>447</v>
      </c>
      <c r="G276" s="224" t="s">
        <v>147</v>
      </c>
      <c r="H276" s="225">
        <v>11.9</v>
      </c>
      <c r="I276" s="226"/>
      <c r="J276" s="225">
        <f>ROUND(I276*H276,2)</f>
        <v>0</v>
      </c>
      <c r="K276" s="223" t="s">
        <v>154</v>
      </c>
      <c r="L276" s="72"/>
      <c r="M276" s="227" t="s">
        <v>21</v>
      </c>
      <c r="N276" s="228" t="s">
        <v>41</v>
      </c>
      <c r="O276" s="47"/>
      <c r="P276" s="229">
        <f>O276*H276</f>
        <v>0</v>
      </c>
      <c r="Q276" s="229">
        <v>0</v>
      </c>
      <c r="R276" s="229">
        <f>Q276*H276</f>
        <v>0</v>
      </c>
      <c r="S276" s="229">
        <v>0</v>
      </c>
      <c r="T276" s="230">
        <f>S276*H276</f>
        <v>0</v>
      </c>
      <c r="AR276" s="24" t="s">
        <v>133</v>
      </c>
      <c r="AT276" s="24" t="s">
        <v>129</v>
      </c>
      <c r="AU276" s="24" t="s">
        <v>80</v>
      </c>
      <c r="AY276" s="24" t="s">
        <v>127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24" t="s">
        <v>78</v>
      </c>
      <c r="BK276" s="231">
        <f>ROUND(I276*H276,2)</f>
        <v>0</v>
      </c>
      <c r="BL276" s="24" t="s">
        <v>133</v>
      </c>
      <c r="BM276" s="24" t="s">
        <v>448</v>
      </c>
    </row>
    <row r="277" s="11" customFormat="1">
      <c r="B277" s="232"/>
      <c r="C277" s="233"/>
      <c r="D277" s="234" t="s">
        <v>135</v>
      </c>
      <c r="E277" s="235" t="s">
        <v>21</v>
      </c>
      <c r="F277" s="236" t="s">
        <v>449</v>
      </c>
      <c r="G277" s="233"/>
      <c r="H277" s="235" t="s">
        <v>21</v>
      </c>
      <c r="I277" s="237"/>
      <c r="J277" s="233"/>
      <c r="K277" s="233"/>
      <c r="L277" s="238"/>
      <c r="M277" s="239"/>
      <c r="N277" s="240"/>
      <c r="O277" s="240"/>
      <c r="P277" s="240"/>
      <c r="Q277" s="240"/>
      <c r="R277" s="240"/>
      <c r="S277" s="240"/>
      <c r="T277" s="241"/>
      <c r="AT277" s="242" t="s">
        <v>135</v>
      </c>
      <c r="AU277" s="242" t="s">
        <v>80</v>
      </c>
      <c r="AV277" s="11" t="s">
        <v>78</v>
      </c>
      <c r="AW277" s="11" t="s">
        <v>34</v>
      </c>
      <c r="AX277" s="11" t="s">
        <v>70</v>
      </c>
      <c r="AY277" s="242" t="s">
        <v>127</v>
      </c>
    </row>
    <row r="278" s="12" customFormat="1">
      <c r="B278" s="243"/>
      <c r="C278" s="244"/>
      <c r="D278" s="234" t="s">
        <v>135</v>
      </c>
      <c r="E278" s="245" t="s">
        <v>21</v>
      </c>
      <c r="F278" s="246" t="s">
        <v>450</v>
      </c>
      <c r="G278" s="244"/>
      <c r="H278" s="247">
        <v>11.9</v>
      </c>
      <c r="I278" s="248"/>
      <c r="J278" s="244"/>
      <c r="K278" s="244"/>
      <c r="L278" s="249"/>
      <c r="M278" s="250"/>
      <c r="N278" s="251"/>
      <c r="O278" s="251"/>
      <c r="P278" s="251"/>
      <c r="Q278" s="251"/>
      <c r="R278" s="251"/>
      <c r="S278" s="251"/>
      <c r="T278" s="252"/>
      <c r="AT278" s="253" t="s">
        <v>135</v>
      </c>
      <c r="AU278" s="253" t="s">
        <v>80</v>
      </c>
      <c r="AV278" s="12" t="s">
        <v>80</v>
      </c>
      <c r="AW278" s="12" t="s">
        <v>34</v>
      </c>
      <c r="AX278" s="12" t="s">
        <v>78</v>
      </c>
      <c r="AY278" s="253" t="s">
        <v>127</v>
      </c>
    </row>
    <row r="279" s="1" customFormat="1" ht="16.5" customHeight="1">
      <c r="B279" s="46"/>
      <c r="C279" s="221" t="s">
        <v>451</v>
      </c>
      <c r="D279" s="221" t="s">
        <v>129</v>
      </c>
      <c r="E279" s="222" t="s">
        <v>452</v>
      </c>
      <c r="F279" s="223" t="s">
        <v>453</v>
      </c>
      <c r="G279" s="224" t="s">
        <v>132</v>
      </c>
      <c r="H279" s="225">
        <v>1</v>
      </c>
      <c r="I279" s="226"/>
      <c r="J279" s="225">
        <f>ROUND(I279*H279,2)</f>
        <v>0</v>
      </c>
      <c r="K279" s="223" t="s">
        <v>21</v>
      </c>
      <c r="L279" s="72"/>
      <c r="M279" s="227" t="s">
        <v>21</v>
      </c>
      <c r="N279" s="228" t="s">
        <v>41</v>
      </c>
      <c r="O279" s="47"/>
      <c r="P279" s="229">
        <f>O279*H279</f>
        <v>0</v>
      </c>
      <c r="Q279" s="229">
        <v>0</v>
      </c>
      <c r="R279" s="229">
        <f>Q279*H279</f>
        <v>0</v>
      </c>
      <c r="S279" s="229">
        <v>0</v>
      </c>
      <c r="T279" s="230">
        <f>S279*H279</f>
        <v>0</v>
      </c>
      <c r="AR279" s="24" t="s">
        <v>133</v>
      </c>
      <c r="AT279" s="24" t="s">
        <v>129</v>
      </c>
      <c r="AU279" s="24" t="s">
        <v>80</v>
      </c>
      <c r="AY279" s="24" t="s">
        <v>127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24" t="s">
        <v>78</v>
      </c>
      <c r="BK279" s="231">
        <f>ROUND(I279*H279,2)</f>
        <v>0</v>
      </c>
      <c r="BL279" s="24" t="s">
        <v>133</v>
      </c>
      <c r="BM279" s="24" t="s">
        <v>454</v>
      </c>
    </row>
    <row r="280" s="11" customFormat="1">
      <c r="B280" s="232"/>
      <c r="C280" s="233"/>
      <c r="D280" s="234" t="s">
        <v>135</v>
      </c>
      <c r="E280" s="235" t="s">
        <v>21</v>
      </c>
      <c r="F280" s="236" t="s">
        <v>455</v>
      </c>
      <c r="G280" s="233"/>
      <c r="H280" s="235" t="s">
        <v>21</v>
      </c>
      <c r="I280" s="237"/>
      <c r="J280" s="233"/>
      <c r="K280" s="233"/>
      <c r="L280" s="238"/>
      <c r="M280" s="239"/>
      <c r="N280" s="240"/>
      <c r="O280" s="240"/>
      <c r="P280" s="240"/>
      <c r="Q280" s="240"/>
      <c r="R280" s="240"/>
      <c r="S280" s="240"/>
      <c r="T280" s="241"/>
      <c r="AT280" s="242" t="s">
        <v>135</v>
      </c>
      <c r="AU280" s="242" t="s">
        <v>80</v>
      </c>
      <c r="AV280" s="11" t="s">
        <v>78</v>
      </c>
      <c r="AW280" s="11" t="s">
        <v>34</v>
      </c>
      <c r="AX280" s="11" t="s">
        <v>70</v>
      </c>
      <c r="AY280" s="242" t="s">
        <v>127</v>
      </c>
    </row>
    <row r="281" s="12" customFormat="1">
      <c r="B281" s="243"/>
      <c r="C281" s="244"/>
      <c r="D281" s="234" t="s">
        <v>135</v>
      </c>
      <c r="E281" s="245" t="s">
        <v>21</v>
      </c>
      <c r="F281" s="246" t="s">
        <v>140</v>
      </c>
      <c r="G281" s="244"/>
      <c r="H281" s="247">
        <v>1</v>
      </c>
      <c r="I281" s="248"/>
      <c r="J281" s="244"/>
      <c r="K281" s="244"/>
      <c r="L281" s="249"/>
      <c r="M281" s="250"/>
      <c r="N281" s="251"/>
      <c r="O281" s="251"/>
      <c r="P281" s="251"/>
      <c r="Q281" s="251"/>
      <c r="R281" s="251"/>
      <c r="S281" s="251"/>
      <c r="T281" s="252"/>
      <c r="AT281" s="253" t="s">
        <v>135</v>
      </c>
      <c r="AU281" s="253" t="s">
        <v>80</v>
      </c>
      <c r="AV281" s="12" t="s">
        <v>80</v>
      </c>
      <c r="AW281" s="12" t="s">
        <v>34</v>
      </c>
      <c r="AX281" s="12" t="s">
        <v>78</v>
      </c>
      <c r="AY281" s="253" t="s">
        <v>127</v>
      </c>
    </row>
    <row r="282" s="10" customFormat="1" ht="29.88" customHeight="1">
      <c r="B282" s="205"/>
      <c r="C282" s="206"/>
      <c r="D282" s="207" t="s">
        <v>69</v>
      </c>
      <c r="E282" s="219" t="s">
        <v>456</v>
      </c>
      <c r="F282" s="219" t="s">
        <v>457</v>
      </c>
      <c r="G282" s="206"/>
      <c r="H282" s="206"/>
      <c r="I282" s="209"/>
      <c r="J282" s="220">
        <f>BK282</f>
        <v>0</v>
      </c>
      <c r="K282" s="206"/>
      <c r="L282" s="211"/>
      <c r="M282" s="212"/>
      <c r="N282" s="213"/>
      <c r="O282" s="213"/>
      <c r="P282" s="214">
        <f>SUM(P283:P290)</f>
        <v>0</v>
      </c>
      <c r="Q282" s="213"/>
      <c r="R282" s="214">
        <f>SUM(R283:R290)</f>
        <v>0</v>
      </c>
      <c r="S282" s="213"/>
      <c r="T282" s="215">
        <f>SUM(T283:T290)</f>
        <v>0</v>
      </c>
      <c r="AR282" s="216" t="s">
        <v>78</v>
      </c>
      <c r="AT282" s="217" t="s">
        <v>69</v>
      </c>
      <c r="AU282" s="217" t="s">
        <v>78</v>
      </c>
      <c r="AY282" s="216" t="s">
        <v>127</v>
      </c>
      <c r="BK282" s="218">
        <f>SUM(BK283:BK290)</f>
        <v>0</v>
      </c>
    </row>
    <row r="283" s="1" customFormat="1" ht="16.5" customHeight="1">
      <c r="B283" s="46"/>
      <c r="C283" s="221" t="s">
        <v>458</v>
      </c>
      <c r="D283" s="221" t="s">
        <v>129</v>
      </c>
      <c r="E283" s="222" t="s">
        <v>459</v>
      </c>
      <c r="F283" s="223" t="s">
        <v>460</v>
      </c>
      <c r="G283" s="224" t="s">
        <v>348</v>
      </c>
      <c r="H283" s="225">
        <v>493.30000000000001</v>
      </c>
      <c r="I283" s="226"/>
      <c r="J283" s="225">
        <f>ROUND(I283*H283,2)</f>
        <v>0</v>
      </c>
      <c r="K283" s="223" t="s">
        <v>21</v>
      </c>
      <c r="L283" s="72"/>
      <c r="M283" s="227" t="s">
        <v>21</v>
      </c>
      <c r="N283" s="228" t="s">
        <v>41</v>
      </c>
      <c r="O283" s="47"/>
      <c r="P283" s="229">
        <f>O283*H283</f>
        <v>0</v>
      </c>
      <c r="Q283" s="229">
        <v>0</v>
      </c>
      <c r="R283" s="229">
        <f>Q283*H283</f>
        <v>0</v>
      </c>
      <c r="S283" s="229">
        <v>0</v>
      </c>
      <c r="T283" s="230">
        <f>S283*H283</f>
        <v>0</v>
      </c>
      <c r="AR283" s="24" t="s">
        <v>133</v>
      </c>
      <c r="AT283" s="24" t="s">
        <v>129</v>
      </c>
      <c r="AU283" s="24" t="s">
        <v>80</v>
      </c>
      <c r="AY283" s="24" t="s">
        <v>127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24" t="s">
        <v>78</v>
      </c>
      <c r="BK283" s="231">
        <f>ROUND(I283*H283,2)</f>
        <v>0</v>
      </c>
      <c r="BL283" s="24" t="s">
        <v>133</v>
      </c>
      <c r="BM283" s="24" t="s">
        <v>461</v>
      </c>
    </row>
    <row r="284" s="11" customFormat="1">
      <c r="B284" s="232"/>
      <c r="C284" s="233"/>
      <c r="D284" s="234" t="s">
        <v>135</v>
      </c>
      <c r="E284" s="235" t="s">
        <v>21</v>
      </c>
      <c r="F284" s="236" t="s">
        <v>462</v>
      </c>
      <c r="G284" s="233"/>
      <c r="H284" s="235" t="s">
        <v>21</v>
      </c>
      <c r="I284" s="237"/>
      <c r="J284" s="233"/>
      <c r="K284" s="233"/>
      <c r="L284" s="238"/>
      <c r="M284" s="239"/>
      <c r="N284" s="240"/>
      <c r="O284" s="240"/>
      <c r="P284" s="240"/>
      <c r="Q284" s="240"/>
      <c r="R284" s="240"/>
      <c r="S284" s="240"/>
      <c r="T284" s="241"/>
      <c r="AT284" s="242" t="s">
        <v>135</v>
      </c>
      <c r="AU284" s="242" t="s">
        <v>80</v>
      </c>
      <c r="AV284" s="11" t="s">
        <v>78</v>
      </c>
      <c r="AW284" s="11" t="s">
        <v>34</v>
      </c>
      <c r="AX284" s="11" t="s">
        <v>70</v>
      </c>
      <c r="AY284" s="242" t="s">
        <v>127</v>
      </c>
    </row>
    <row r="285" s="11" customFormat="1">
      <c r="B285" s="232"/>
      <c r="C285" s="233"/>
      <c r="D285" s="234" t="s">
        <v>135</v>
      </c>
      <c r="E285" s="235" t="s">
        <v>21</v>
      </c>
      <c r="F285" s="236" t="s">
        <v>463</v>
      </c>
      <c r="G285" s="233"/>
      <c r="H285" s="235" t="s">
        <v>21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AT285" s="242" t="s">
        <v>135</v>
      </c>
      <c r="AU285" s="242" t="s">
        <v>80</v>
      </c>
      <c r="AV285" s="11" t="s">
        <v>78</v>
      </c>
      <c r="AW285" s="11" t="s">
        <v>34</v>
      </c>
      <c r="AX285" s="11" t="s">
        <v>70</v>
      </c>
      <c r="AY285" s="242" t="s">
        <v>127</v>
      </c>
    </row>
    <row r="286" s="12" customFormat="1">
      <c r="B286" s="243"/>
      <c r="C286" s="244"/>
      <c r="D286" s="234" t="s">
        <v>135</v>
      </c>
      <c r="E286" s="245" t="s">
        <v>21</v>
      </c>
      <c r="F286" s="246" t="s">
        <v>464</v>
      </c>
      <c r="G286" s="244"/>
      <c r="H286" s="247">
        <v>126.40000000000001</v>
      </c>
      <c r="I286" s="248"/>
      <c r="J286" s="244"/>
      <c r="K286" s="244"/>
      <c r="L286" s="249"/>
      <c r="M286" s="250"/>
      <c r="N286" s="251"/>
      <c r="O286" s="251"/>
      <c r="P286" s="251"/>
      <c r="Q286" s="251"/>
      <c r="R286" s="251"/>
      <c r="S286" s="251"/>
      <c r="T286" s="252"/>
      <c r="AT286" s="253" t="s">
        <v>135</v>
      </c>
      <c r="AU286" s="253" t="s">
        <v>80</v>
      </c>
      <c r="AV286" s="12" t="s">
        <v>80</v>
      </c>
      <c r="AW286" s="12" t="s">
        <v>34</v>
      </c>
      <c r="AX286" s="12" t="s">
        <v>70</v>
      </c>
      <c r="AY286" s="253" t="s">
        <v>127</v>
      </c>
    </row>
    <row r="287" s="12" customFormat="1">
      <c r="B287" s="243"/>
      <c r="C287" s="244"/>
      <c r="D287" s="234" t="s">
        <v>135</v>
      </c>
      <c r="E287" s="245" t="s">
        <v>21</v>
      </c>
      <c r="F287" s="246" t="s">
        <v>465</v>
      </c>
      <c r="G287" s="244"/>
      <c r="H287" s="247">
        <v>121.59999999999999</v>
      </c>
      <c r="I287" s="248"/>
      <c r="J287" s="244"/>
      <c r="K287" s="244"/>
      <c r="L287" s="249"/>
      <c r="M287" s="250"/>
      <c r="N287" s="251"/>
      <c r="O287" s="251"/>
      <c r="P287" s="251"/>
      <c r="Q287" s="251"/>
      <c r="R287" s="251"/>
      <c r="S287" s="251"/>
      <c r="T287" s="252"/>
      <c r="AT287" s="253" t="s">
        <v>135</v>
      </c>
      <c r="AU287" s="253" t="s">
        <v>80</v>
      </c>
      <c r="AV287" s="12" t="s">
        <v>80</v>
      </c>
      <c r="AW287" s="12" t="s">
        <v>34</v>
      </c>
      <c r="AX287" s="12" t="s">
        <v>70</v>
      </c>
      <c r="AY287" s="253" t="s">
        <v>127</v>
      </c>
    </row>
    <row r="288" s="12" customFormat="1">
      <c r="B288" s="243"/>
      <c r="C288" s="244"/>
      <c r="D288" s="234" t="s">
        <v>135</v>
      </c>
      <c r="E288" s="245" t="s">
        <v>21</v>
      </c>
      <c r="F288" s="246" t="s">
        <v>466</v>
      </c>
      <c r="G288" s="244"/>
      <c r="H288" s="247">
        <v>0.29999999999999999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AT288" s="253" t="s">
        <v>135</v>
      </c>
      <c r="AU288" s="253" t="s">
        <v>80</v>
      </c>
      <c r="AV288" s="12" t="s">
        <v>80</v>
      </c>
      <c r="AW288" s="12" t="s">
        <v>34</v>
      </c>
      <c r="AX288" s="12" t="s">
        <v>70</v>
      </c>
      <c r="AY288" s="253" t="s">
        <v>127</v>
      </c>
    </row>
    <row r="289" s="12" customFormat="1">
      <c r="B289" s="243"/>
      <c r="C289" s="244"/>
      <c r="D289" s="234" t="s">
        <v>135</v>
      </c>
      <c r="E289" s="245" t="s">
        <v>21</v>
      </c>
      <c r="F289" s="246" t="s">
        <v>467</v>
      </c>
      <c r="G289" s="244"/>
      <c r="H289" s="247">
        <v>245</v>
      </c>
      <c r="I289" s="248"/>
      <c r="J289" s="244"/>
      <c r="K289" s="244"/>
      <c r="L289" s="249"/>
      <c r="M289" s="250"/>
      <c r="N289" s="251"/>
      <c r="O289" s="251"/>
      <c r="P289" s="251"/>
      <c r="Q289" s="251"/>
      <c r="R289" s="251"/>
      <c r="S289" s="251"/>
      <c r="T289" s="252"/>
      <c r="AT289" s="253" t="s">
        <v>135</v>
      </c>
      <c r="AU289" s="253" t="s">
        <v>80</v>
      </c>
      <c r="AV289" s="12" t="s">
        <v>80</v>
      </c>
      <c r="AW289" s="12" t="s">
        <v>34</v>
      </c>
      <c r="AX289" s="12" t="s">
        <v>70</v>
      </c>
      <c r="AY289" s="253" t="s">
        <v>127</v>
      </c>
    </row>
    <row r="290" s="13" customFormat="1">
      <c r="B290" s="254"/>
      <c r="C290" s="255"/>
      <c r="D290" s="234" t="s">
        <v>135</v>
      </c>
      <c r="E290" s="256" t="s">
        <v>21</v>
      </c>
      <c r="F290" s="257" t="s">
        <v>151</v>
      </c>
      <c r="G290" s="255"/>
      <c r="H290" s="258">
        <v>493.30000000000001</v>
      </c>
      <c r="I290" s="259"/>
      <c r="J290" s="255"/>
      <c r="K290" s="255"/>
      <c r="L290" s="260"/>
      <c r="M290" s="261"/>
      <c r="N290" s="262"/>
      <c r="O290" s="262"/>
      <c r="P290" s="262"/>
      <c r="Q290" s="262"/>
      <c r="R290" s="262"/>
      <c r="S290" s="262"/>
      <c r="T290" s="263"/>
      <c r="AT290" s="264" t="s">
        <v>135</v>
      </c>
      <c r="AU290" s="264" t="s">
        <v>80</v>
      </c>
      <c r="AV290" s="13" t="s">
        <v>133</v>
      </c>
      <c r="AW290" s="13" t="s">
        <v>34</v>
      </c>
      <c r="AX290" s="13" t="s">
        <v>78</v>
      </c>
      <c r="AY290" s="264" t="s">
        <v>127</v>
      </c>
    </row>
    <row r="291" s="10" customFormat="1" ht="29.88" customHeight="1">
      <c r="B291" s="205"/>
      <c r="C291" s="206"/>
      <c r="D291" s="207" t="s">
        <v>69</v>
      </c>
      <c r="E291" s="219" t="s">
        <v>468</v>
      </c>
      <c r="F291" s="219" t="s">
        <v>469</v>
      </c>
      <c r="G291" s="206"/>
      <c r="H291" s="206"/>
      <c r="I291" s="209"/>
      <c r="J291" s="220">
        <f>BK291</f>
        <v>0</v>
      </c>
      <c r="K291" s="206"/>
      <c r="L291" s="211"/>
      <c r="M291" s="212"/>
      <c r="N291" s="213"/>
      <c r="O291" s="213"/>
      <c r="P291" s="214">
        <f>P292</f>
        <v>0</v>
      </c>
      <c r="Q291" s="213"/>
      <c r="R291" s="214">
        <f>R292</f>
        <v>0</v>
      </c>
      <c r="S291" s="213"/>
      <c r="T291" s="215">
        <f>T292</f>
        <v>0</v>
      </c>
      <c r="AR291" s="216" t="s">
        <v>78</v>
      </c>
      <c r="AT291" s="217" t="s">
        <v>69</v>
      </c>
      <c r="AU291" s="217" t="s">
        <v>78</v>
      </c>
      <c r="AY291" s="216" t="s">
        <v>127</v>
      </c>
      <c r="BK291" s="218">
        <f>BK292</f>
        <v>0</v>
      </c>
    </row>
    <row r="292" s="1" customFormat="1" ht="16.5" customHeight="1">
      <c r="B292" s="46"/>
      <c r="C292" s="221" t="s">
        <v>470</v>
      </c>
      <c r="D292" s="221" t="s">
        <v>129</v>
      </c>
      <c r="E292" s="222" t="s">
        <v>471</v>
      </c>
      <c r="F292" s="223" t="s">
        <v>472</v>
      </c>
      <c r="G292" s="224" t="s">
        <v>348</v>
      </c>
      <c r="H292" s="225">
        <v>890</v>
      </c>
      <c r="I292" s="226"/>
      <c r="J292" s="225">
        <f>ROUND(I292*H292,2)</f>
        <v>0</v>
      </c>
      <c r="K292" s="223" t="s">
        <v>154</v>
      </c>
      <c r="L292" s="72"/>
      <c r="M292" s="227" t="s">
        <v>21</v>
      </c>
      <c r="N292" s="285" t="s">
        <v>41</v>
      </c>
      <c r="O292" s="286"/>
      <c r="P292" s="287">
        <f>O292*H292</f>
        <v>0</v>
      </c>
      <c r="Q292" s="287">
        <v>0</v>
      </c>
      <c r="R292" s="287">
        <f>Q292*H292</f>
        <v>0</v>
      </c>
      <c r="S292" s="287">
        <v>0</v>
      </c>
      <c r="T292" s="288">
        <f>S292*H292</f>
        <v>0</v>
      </c>
      <c r="AR292" s="24" t="s">
        <v>133</v>
      </c>
      <c r="AT292" s="24" t="s">
        <v>129</v>
      </c>
      <c r="AU292" s="24" t="s">
        <v>80</v>
      </c>
      <c r="AY292" s="24" t="s">
        <v>127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24" t="s">
        <v>78</v>
      </c>
      <c r="BK292" s="231">
        <f>ROUND(I292*H292,2)</f>
        <v>0</v>
      </c>
      <c r="BL292" s="24" t="s">
        <v>133</v>
      </c>
      <c r="BM292" s="24" t="s">
        <v>473</v>
      </c>
    </row>
    <row r="293" s="1" customFormat="1" ht="6.96" customHeight="1">
      <c r="B293" s="67"/>
      <c r="C293" s="68"/>
      <c r="D293" s="68"/>
      <c r="E293" s="68"/>
      <c r="F293" s="68"/>
      <c r="G293" s="68"/>
      <c r="H293" s="68"/>
      <c r="I293" s="166"/>
      <c r="J293" s="68"/>
      <c r="K293" s="68"/>
      <c r="L293" s="72"/>
    </row>
  </sheetData>
  <sheetProtection sheet="1" autoFilter="0" formatColumns="0" formatRows="0" objects="1" scenarios="1" spinCount="100000" saltValue="KJr9BWAFvW+ksCIy4aybaTlXhzeIOMdcuodPgWRCIgKPjYmD1qZJk0ksouiCNR0VZwMXrXSJ1vtli4TMVHM++Q==" hashValue="5P7xQWTwOWSidVWS3YzqW8fyjMiLUDT0kAA4rF7t1Mo++xuxQ1AZDRocknLe3uFvWK3kQKHXwLQHVXiekwAi4Q==" algorithmName="SHA-512" password="CC35"/>
  <autoFilter ref="C85:K292"/>
  <mergeCells count="10">
    <mergeCell ref="E7:H7"/>
    <mergeCell ref="E9:H9"/>
    <mergeCell ref="E24:H24"/>
    <mergeCell ref="E45:H45"/>
    <mergeCell ref="E47:H47"/>
    <mergeCell ref="J51:J52"/>
    <mergeCell ref="E76:H76"/>
    <mergeCell ref="E78:H78"/>
    <mergeCell ref="G1:H1"/>
    <mergeCell ref="L2:V2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88</v>
      </c>
      <c r="G1" s="139" t="s">
        <v>89</v>
      </c>
      <c r="H1" s="139"/>
      <c r="I1" s="140"/>
      <c r="J1" s="139" t="s">
        <v>90</v>
      </c>
      <c r="K1" s="138" t="s">
        <v>91</v>
      </c>
      <c r="L1" s="139" t="s">
        <v>92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83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80</v>
      </c>
    </row>
    <row r="4" ht="36.96" customHeight="1">
      <c r="B4" s="28"/>
      <c r="C4" s="29"/>
      <c r="D4" s="30" t="s">
        <v>93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HORŠICE , DVT PŘÍCHOVICKÝ POTOK, Ř.KM 5,650 - 5,745 OPRAVA OPEVNĚNÍ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94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474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6" t="s">
        <v>25</v>
      </c>
      <c r="J12" s="147" t="str">
        <f>'Rekapitulace stavby'!AN8</f>
        <v>11. 6. 2018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46" t="s">
        <v>30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6" t="s">
        <v>28</v>
      </c>
      <c r="J20" s="35" t="str">
        <f>IF('Rekapitulace stavby'!AN16="","",'Rekapitulace stavby'!AN16)</f>
        <v/>
      </c>
      <c r="K20" s="51"/>
    </row>
    <row r="21" s="1" customFormat="1" ht="18" customHeight="1">
      <c r="B21" s="46"/>
      <c r="C21" s="47"/>
      <c r="D21" s="47"/>
      <c r="E21" s="35" t="str">
        <f>IF('Rekapitulace stavby'!E17="","",'Rekapitulace stavby'!E17)</f>
        <v xml:space="preserve"> </v>
      </c>
      <c r="F21" s="47"/>
      <c r="G21" s="47"/>
      <c r="H21" s="47"/>
      <c r="I21" s="146" t="s">
        <v>30</v>
      </c>
      <c r="J21" s="35" t="str">
        <f>IF('Rekapitulace stavby'!AN17="","",'Rekapitulace stavby'!AN17)</f>
        <v/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35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21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36</v>
      </c>
      <c r="E27" s="47"/>
      <c r="F27" s="47"/>
      <c r="G27" s="47"/>
      <c r="H27" s="47"/>
      <c r="I27" s="144"/>
      <c r="J27" s="155">
        <f>ROUND(J81,2)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38</v>
      </c>
      <c r="G29" s="47"/>
      <c r="H29" s="47"/>
      <c r="I29" s="156" t="s">
        <v>37</v>
      </c>
      <c r="J29" s="52" t="s">
        <v>39</v>
      </c>
      <c r="K29" s="51"/>
    </row>
    <row r="30" s="1" customFormat="1" ht="14.4" customHeight="1">
      <c r="B30" s="46"/>
      <c r="C30" s="47"/>
      <c r="D30" s="55" t="s">
        <v>40</v>
      </c>
      <c r="E30" s="55" t="s">
        <v>41</v>
      </c>
      <c r="F30" s="157">
        <f>ROUND(SUM(BE81:BE110), 2)</f>
        <v>0</v>
      </c>
      <c r="G30" s="47"/>
      <c r="H30" s="47"/>
      <c r="I30" s="158">
        <v>0.20999999999999999</v>
      </c>
      <c r="J30" s="157">
        <f>ROUND(ROUND((SUM(BE81:BE110)), 2)*I30, 2)</f>
        <v>0</v>
      </c>
      <c r="K30" s="51"/>
    </row>
    <row r="31" s="1" customFormat="1" ht="14.4" customHeight="1">
      <c r="B31" s="46"/>
      <c r="C31" s="47"/>
      <c r="D31" s="47"/>
      <c r="E31" s="55" t="s">
        <v>42</v>
      </c>
      <c r="F31" s="157">
        <f>ROUND(SUM(BF81:BF110), 2)</f>
        <v>0</v>
      </c>
      <c r="G31" s="47"/>
      <c r="H31" s="47"/>
      <c r="I31" s="158">
        <v>0.14999999999999999</v>
      </c>
      <c r="J31" s="157">
        <f>ROUND(ROUND((SUM(BF81:BF110)),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43</v>
      </c>
      <c r="F32" s="157">
        <f>ROUND(SUM(BG81:BG110),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44</v>
      </c>
      <c r="F33" s="157">
        <f>ROUND(SUM(BH81:BH110),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45</v>
      </c>
      <c r="F34" s="157">
        <f>ROUND(SUM(BI81:BI110),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46</v>
      </c>
      <c r="E36" s="98"/>
      <c r="F36" s="98"/>
      <c r="G36" s="161" t="s">
        <v>47</v>
      </c>
      <c r="H36" s="162" t="s">
        <v>48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96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HORŠICE , DVT PŘÍCHOVICKÝ POTOK, Ř.KM 5,650 - 5,745 OPRAVA OPEVNĚNÍ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94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 xml:space="preserve">02 - SO 02  Provizorní příjezd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 xml:space="preserve">Horšice </v>
      </c>
      <c r="G49" s="47"/>
      <c r="H49" s="47"/>
      <c r="I49" s="146" t="s">
        <v>25</v>
      </c>
      <c r="J49" s="147" t="str">
        <f>IF(J12="","",J12)</f>
        <v>11. 6. 2018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 xml:space="preserve"> </v>
      </c>
      <c r="G51" s="47"/>
      <c r="H51" s="47"/>
      <c r="I51" s="146" t="s">
        <v>33</v>
      </c>
      <c r="J51" s="44" t="str">
        <f>E21</f>
        <v xml:space="preserve"> 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97</v>
      </c>
      <c r="D54" s="159"/>
      <c r="E54" s="159"/>
      <c r="F54" s="159"/>
      <c r="G54" s="159"/>
      <c r="H54" s="159"/>
      <c r="I54" s="173"/>
      <c r="J54" s="174" t="s">
        <v>98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99</v>
      </c>
      <c r="D56" s="47"/>
      <c r="E56" s="47"/>
      <c r="F56" s="47"/>
      <c r="G56" s="47"/>
      <c r="H56" s="47"/>
      <c r="I56" s="144"/>
      <c r="J56" s="155">
        <f>J81</f>
        <v>0</v>
      </c>
      <c r="K56" s="51"/>
      <c r="AU56" s="24" t="s">
        <v>100</v>
      </c>
    </row>
    <row r="57" s="7" customFormat="1" ht="24.96" customHeight="1">
      <c r="B57" s="177"/>
      <c r="C57" s="178"/>
      <c r="D57" s="179" t="s">
        <v>101</v>
      </c>
      <c r="E57" s="180"/>
      <c r="F57" s="180"/>
      <c r="G57" s="180"/>
      <c r="H57" s="180"/>
      <c r="I57" s="181"/>
      <c r="J57" s="182">
        <f>J82</f>
        <v>0</v>
      </c>
      <c r="K57" s="183"/>
    </row>
    <row r="58" s="8" customFormat="1" ht="19.92" customHeight="1">
      <c r="B58" s="184"/>
      <c r="C58" s="185"/>
      <c r="D58" s="186" t="s">
        <v>102</v>
      </c>
      <c r="E58" s="187"/>
      <c r="F58" s="187"/>
      <c r="G58" s="187"/>
      <c r="H58" s="187"/>
      <c r="I58" s="188"/>
      <c r="J58" s="189">
        <f>J83</f>
        <v>0</v>
      </c>
      <c r="K58" s="190"/>
    </row>
    <row r="59" s="8" customFormat="1" ht="19.92" customHeight="1">
      <c r="B59" s="184"/>
      <c r="C59" s="185"/>
      <c r="D59" s="186" t="s">
        <v>103</v>
      </c>
      <c r="E59" s="187"/>
      <c r="F59" s="187"/>
      <c r="G59" s="187"/>
      <c r="H59" s="187"/>
      <c r="I59" s="188"/>
      <c r="J59" s="189">
        <f>J102</f>
        <v>0</v>
      </c>
      <c r="K59" s="190"/>
    </row>
    <row r="60" s="8" customFormat="1" ht="19.92" customHeight="1">
      <c r="B60" s="184"/>
      <c r="C60" s="185"/>
      <c r="D60" s="186" t="s">
        <v>108</v>
      </c>
      <c r="E60" s="187"/>
      <c r="F60" s="187"/>
      <c r="G60" s="187"/>
      <c r="H60" s="187"/>
      <c r="I60" s="188"/>
      <c r="J60" s="189">
        <f>J106</f>
        <v>0</v>
      </c>
      <c r="K60" s="190"/>
    </row>
    <row r="61" s="8" customFormat="1" ht="19.92" customHeight="1">
      <c r="B61" s="184"/>
      <c r="C61" s="185"/>
      <c r="D61" s="186" t="s">
        <v>110</v>
      </c>
      <c r="E61" s="187"/>
      <c r="F61" s="187"/>
      <c r="G61" s="187"/>
      <c r="H61" s="187"/>
      <c r="I61" s="188"/>
      <c r="J61" s="189">
        <f>J109</f>
        <v>0</v>
      </c>
      <c r="K61" s="190"/>
    </row>
    <row r="62" s="1" customFormat="1" ht="21.84" customHeight="1">
      <c r="B62" s="46"/>
      <c r="C62" s="47"/>
      <c r="D62" s="47"/>
      <c r="E62" s="47"/>
      <c r="F62" s="47"/>
      <c r="G62" s="47"/>
      <c r="H62" s="47"/>
      <c r="I62" s="144"/>
      <c r="J62" s="47"/>
      <c r="K62" s="51"/>
    </row>
    <row r="63" s="1" customFormat="1" ht="6.96" customHeight="1">
      <c r="B63" s="67"/>
      <c r="C63" s="68"/>
      <c r="D63" s="68"/>
      <c r="E63" s="68"/>
      <c r="F63" s="68"/>
      <c r="G63" s="68"/>
      <c r="H63" s="68"/>
      <c r="I63" s="166"/>
      <c r="J63" s="68"/>
      <c r="K63" s="69"/>
    </row>
    <row r="67" s="1" customFormat="1" ht="6.96" customHeight="1">
      <c r="B67" s="70"/>
      <c r="C67" s="71"/>
      <c r="D67" s="71"/>
      <c r="E67" s="71"/>
      <c r="F67" s="71"/>
      <c r="G67" s="71"/>
      <c r="H67" s="71"/>
      <c r="I67" s="169"/>
      <c r="J67" s="71"/>
      <c r="K67" s="71"/>
      <c r="L67" s="72"/>
    </row>
    <row r="68" s="1" customFormat="1" ht="36.96" customHeight="1">
      <c r="B68" s="46"/>
      <c r="C68" s="73" t="s">
        <v>111</v>
      </c>
      <c r="D68" s="74"/>
      <c r="E68" s="74"/>
      <c r="F68" s="74"/>
      <c r="G68" s="74"/>
      <c r="H68" s="74"/>
      <c r="I68" s="191"/>
      <c r="J68" s="74"/>
      <c r="K68" s="74"/>
      <c r="L68" s="72"/>
    </row>
    <row r="69" s="1" customFormat="1" ht="6.96" customHeight="1">
      <c r="B69" s="46"/>
      <c r="C69" s="74"/>
      <c r="D69" s="74"/>
      <c r="E69" s="74"/>
      <c r="F69" s="74"/>
      <c r="G69" s="74"/>
      <c r="H69" s="74"/>
      <c r="I69" s="191"/>
      <c r="J69" s="74"/>
      <c r="K69" s="74"/>
      <c r="L69" s="72"/>
    </row>
    <row r="70" s="1" customFormat="1" ht="14.4" customHeight="1">
      <c r="B70" s="46"/>
      <c r="C70" s="76" t="s">
        <v>18</v>
      </c>
      <c r="D70" s="74"/>
      <c r="E70" s="74"/>
      <c r="F70" s="74"/>
      <c r="G70" s="74"/>
      <c r="H70" s="74"/>
      <c r="I70" s="191"/>
      <c r="J70" s="74"/>
      <c r="K70" s="74"/>
      <c r="L70" s="72"/>
    </row>
    <row r="71" s="1" customFormat="1" ht="16.5" customHeight="1">
      <c r="B71" s="46"/>
      <c r="C71" s="74"/>
      <c r="D71" s="74"/>
      <c r="E71" s="192" t="str">
        <f>E7</f>
        <v>HORŠICE , DVT PŘÍCHOVICKÝ POTOK, Ř.KM 5,650 - 5,745 OPRAVA OPEVNĚNÍ</v>
      </c>
      <c r="F71" s="76"/>
      <c r="G71" s="76"/>
      <c r="H71" s="76"/>
      <c r="I71" s="191"/>
      <c r="J71" s="74"/>
      <c r="K71" s="74"/>
      <c r="L71" s="72"/>
    </row>
    <row r="72" s="1" customFormat="1" ht="14.4" customHeight="1">
      <c r="B72" s="46"/>
      <c r="C72" s="76" t="s">
        <v>94</v>
      </c>
      <c r="D72" s="74"/>
      <c r="E72" s="74"/>
      <c r="F72" s="74"/>
      <c r="G72" s="74"/>
      <c r="H72" s="74"/>
      <c r="I72" s="191"/>
      <c r="J72" s="74"/>
      <c r="K72" s="74"/>
      <c r="L72" s="72"/>
    </row>
    <row r="73" s="1" customFormat="1" ht="17.25" customHeight="1">
      <c r="B73" s="46"/>
      <c r="C73" s="74"/>
      <c r="D73" s="74"/>
      <c r="E73" s="82" t="str">
        <f>E9</f>
        <v xml:space="preserve">02 - SO 02  Provizorní příjezd</v>
      </c>
      <c r="F73" s="74"/>
      <c r="G73" s="74"/>
      <c r="H73" s="74"/>
      <c r="I73" s="191"/>
      <c r="J73" s="74"/>
      <c r="K73" s="74"/>
      <c r="L73" s="72"/>
    </row>
    <row r="74" s="1" customFormat="1" ht="6.96" customHeight="1">
      <c r="B74" s="46"/>
      <c r="C74" s="74"/>
      <c r="D74" s="74"/>
      <c r="E74" s="74"/>
      <c r="F74" s="74"/>
      <c r="G74" s="74"/>
      <c r="H74" s="74"/>
      <c r="I74" s="191"/>
      <c r="J74" s="74"/>
      <c r="K74" s="74"/>
      <c r="L74" s="72"/>
    </row>
    <row r="75" s="1" customFormat="1" ht="18" customHeight="1">
      <c r="B75" s="46"/>
      <c r="C75" s="76" t="s">
        <v>23</v>
      </c>
      <c r="D75" s="74"/>
      <c r="E75" s="74"/>
      <c r="F75" s="193" t="str">
        <f>F12</f>
        <v xml:space="preserve">Horšice </v>
      </c>
      <c r="G75" s="74"/>
      <c r="H75" s="74"/>
      <c r="I75" s="194" t="s">
        <v>25</v>
      </c>
      <c r="J75" s="85" t="str">
        <f>IF(J12="","",J12)</f>
        <v>11. 6. 2018</v>
      </c>
      <c r="K75" s="74"/>
      <c r="L75" s="72"/>
    </row>
    <row r="76" s="1" customFormat="1" ht="6.96" customHeight="1">
      <c r="B76" s="46"/>
      <c r="C76" s="74"/>
      <c r="D76" s="74"/>
      <c r="E76" s="74"/>
      <c r="F76" s="74"/>
      <c r="G76" s="74"/>
      <c r="H76" s="74"/>
      <c r="I76" s="191"/>
      <c r="J76" s="74"/>
      <c r="K76" s="74"/>
      <c r="L76" s="72"/>
    </row>
    <row r="77" s="1" customFormat="1">
      <c r="B77" s="46"/>
      <c r="C77" s="76" t="s">
        <v>27</v>
      </c>
      <c r="D77" s="74"/>
      <c r="E77" s="74"/>
      <c r="F77" s="193" t="str">
        <f>E15</f>
        <v xml:space="preserve"> </v>
      </c>
      <c r="G77" s="74"/>
      <c r="H77" s="74"/>
      <c r="I77" s="194" t="s">
        <v>33</v>
      </c>
      <c r="J77" s="193" t="str">
        <f>E21</f>
        <v xml:space="preserve"> </v>
      </c>
      <c r="K77" s="74"/>
      <c r="L77" s="72"/>
    </row>
    <row r="78" s="1" customFormat="1" ht="14.4" customHeight="1">
      <c r="B78" s="46"/>
      <c r="C78" s="76" t="s">
        <v>31</v>
      </c>
      <c r="D78" s="74"/>
      <c r="E78" s="74"/>
      <c r="F78" s="193" t="str">
        <f>IF(E18="","",E18)</f>
        <v/>
      </c>
      <c r="G78" s="74"/>
      <c r="H78" s="74"/>
      <c r="I78" s="191"/>
      <c r="J78" s="74"/>
      <c r="K78" s="74"/>
      <c r="L78" s="72"/>
    </row>
    <row r="79" s="1" customFormat="1" ht="10.32" customHeight="1">
      <c r="B79" s="46"/>
      <c r="C79" s="74"/>
      <c r="D79" s="74"/>
      <c r="E79" s="74"/>
      <c r="F79" s="74"/>
      <c r="G79" s="74"/>
      <c r="H79" s="74"/>
      <c r="I79" s="191"/>
      <c r="J79" s="74"/>
      <c r="K79" s="74"/>
      <c r="L79" s="72"/>
    </row>
    <row r="80" s="9" customFormat="1" ht="29.28" customHeight="1">
      <c r="B80" s="195"/>
      <c r="C80" s="196" t="s">
        <v>112</v>
      </c>
      <c r="D80" s="197" t="s">
        <v>55</v>
      </c>
      <c r="E80" s="197" t="s">
        <v>51</v>
      </c>
      <c r="F80" s="197" t="s">
        <v>113</v>
      </c>
      <c r="G80" s="197" t="s">
        <v>114</v>
      </c>
      <c r="H80" s="197" t="s">
        <v>115</v>
      </c>
      <c r="I80" s="198" t="s">
        <v>116</v>
      </c>
      <c r="J80" s="197" t="s">
        <v>98</v>
      </c>
      <c r="K80" s="199" t="s">
        <v>117</v>
      </c>
      <c r="L80" s="200"/>
      <c r="M80" s="102" t="s">
        <v>118</v>
      </c>
      <c r="N80" s="103" t="s">
        <v>40</v>
      </c>
      <c r="O80" s="103" t="s">
        <v>119</v>
      </c>
      <c r="P80" s="103" t="s">
        <v>120</v>
      </c>
      <c r="Q80" s="103" t="s">
        <v>121</v>
      </c>
      <c r="R80" s="103" t="s">
        <v>122</v>
      </c>
      <c r="S80" s="103" t="s">
        <v>123</v>
      </c>
      <c r="T80" s="104" t="s">
        <v>124</v>
      </c>
    </row>
    <row r="81" s="1" customFormat="1" ht="29.28" customHeight="1">
      <c r="B81" s="46"/>
      <c r="C81" s="108" t="s">
        <v>99</v>
      </c>
      <c r="D81" s="74"/>
      <c r="E81" s="74"/>
      <c r="F81" s="74"/>
      <c r="G81" s="74"/>
      <c r="H81" s="74"/>
      <c r="I81" s="191"/>
      <c r="J81" s="201">
        <f>BK81</f>
        <v>0</v>
      </c>
      <c r="K81" s="74"/>
      <c r="L81" s="72"/>
      <c r="M81" s="105"/>
      <c r="N81" s="106"/>
      <c r="O81" s="106"/>
      <c r="P81" s="202">
        <f>P82</f>
        <v>0</v>
      </c>
      <c r="Q81" s="106"/>
      <c r="R81" s="202">
        <f>R82</f>
        <v>12.157500000000001</v>
      </c>
      <c r="S81" s="106"/>
      <c r="T81" s="203">
        <f>T82</f>
        <v>43.487499999999997</v>
      </c>
      <c r="AT81" s="24" t="s">
        <v>69</v>
      </c>
      <c r="AU81" s="24" t="s">
        <v>100</v>
      </c>
      <c r="BK81" s="204">
        <f>BK82</f>
        <v>0</v>
      </c>
    </row>
    <row r="82" s="10" customFormat="1" ht="37.44" customHeight="1">
      <c r="B82" s="205"/>
      <c r="C82" s="206"/>
      <c r="D82" s="207" t="s">
        <v>69</v>
      </c>
      <c r="E82" s="208" t="s">
        <v>125</v>
      </c>
      <c r="F82" s="208" t="s">
        <v>126</v>
      </c>
      <c r="G82" s="206"/>
      <c r="H82" s="206"/>
      <c r="I82" s="209"/>
      <c r="J82" s="210">
        <f>BK82</f>
        <v>0</v>
      </c>
      <c r="K82" s="206"/>
      <c r="L82" s="211"/>
      <c r="M82" s="212"/>
      <c r="N82" s="213"/>
      <c r="O82" s="213"/>
      <c r="P82" s="214">
        <f>P83+P102+P106+P109</f>
        <v>0</v>
      </c>
      <c r="Q82" s="213"/>
      <c r="R82" s="214">
        <f>R83+R102+R106+R109</f>
        <v>12.157500000000001</v>
      </c>
      <c r="S82" s="213"/>
      <c r="T82" s="215">
        <f>T83+T102+T106+T109</f>
        <v>43.487499999999997</v>
      </c>
      <c r="AR82" s="216" t="s">
        <v>78</v>
      </c>
      <c r="AT82" s="217" t="s">
        <v>69</v>
      </c>
      <c r="AU82" s="217" t="s">
        <v>70</v>
      </c>
      <c r="AY82" s="216" t="s">
        <v>127</v>
      </c>
      <c r="BK82" s="218">
        <f>BK83+BK102+BK106+BK109</f>
        <v>0</v>
      </c>
    </row>
    <row r="83" s="10" customFormat="1" ht="19.92" customHeight="1">
      <c r="B83" s="205"/>
      <c r="C83" s="206"/>
      <c r="D83" s="207" t="s">
        <v>69</v>
      </c>
      <c r="E83" s="219" t="s">
        <v>78</v>
      </c>
      <c r="F83" s="219" t="s">
        <v>128</v>
      </c>
      <c r="G83" s="206"/>
      <c r="H83" s="206"/>
      <c r="I83" s="209"/>
      <c r="J83" s="220">
        <f>BK83</f>
        <v>0</v>
      </c>
      <c r="K83" s="206"/>
      <c r="L83" s="211"/>
      <c r="M83" s="212"/>
      <c r="N83" s="213"/>
      <c r="O83" s="213"/>
      <c r="P83" s="214">
        <f>SUM(P84:P101)</f>
        <v>0</v>
      </c>
      <c r="Q83" s="213"/>
      <c r="R83" s="214">
        <f>SUM(R84:R101)</f>
        <v>0.0074999999999999997</v>
      </c>
      <c r="S83" s="213"/>
      <c r="T83" s="215">
        <f>SUM(T84:T101)</f>
        <v>43.487499999999997</v>
      </c>
      <c r="AR83" s="216" t="s">
        <v>78</v>
      </c>
      <c r="AT83" s="217" t="s">
        <v>69</v>
      </c>
      <c r="AU83" s="217" t="s">
        <v>78</v>
      </c>
      <c r="AY83" s="216" t="s">
        <v>127</v>
      </c>
      <c r="BK83" s="218">
        <f>SUM(BK84:BK101)</f>
        <v>0</v>
      </c>
    </row>
    <row r="84" s="1" customFormat="1" ht="16.5" customHeight="1">
      <c r="B84" s="46"/>
      <c r="C84" s="221" t="s">
        <v>78</v>
      </c>
      <c r="D84" s="221" t="s">
        <v>129</v>
      </c>
      <c r="E84" s="222" t="s">
        <v>198</v>
      </c>
      <c r="F84" s="223" t="s">
        <v>199</v>
      </c>
      <c r="G84" s="224" t="s">
        <v>194</v>
      </c>
      <c r="H84" s="225">
        <v>30</v>
      </c>
      <c r="I84" s="226"/>
      <c r="J84" s="225">
        <f>ROUND(I84*H84,2)</f>
        <v>0</v>
      </c>
      <c r="K84" s="223" t="s">
        <v>154</v>
      </c>
      <c r="L84" s="72"/>
      <c r="M84" s="227" t="s">
        <v>21</v>
      </c>
      <c r="N84" s="228" t="s">
        <v>41</v>
      </c>
      <c r="O84" s="47"/>
      <c r="P84" s="229">
        <f>O84*H84</f>
        <v>0</v>
      </c>
      <c r="Q84" s="229">
        <v>0</v>
      </c>
      <c r="R84" s="229">
        <f>Q84*H84</f>
        <v>0</v>
      </c>
      <c r="S84" s="229">
        <v>0</v>
      </c>
      <c r="T84" s="230">
        <f>S84*H84</f>
        <v>0</v>
      </c>
      <c r="AR84" s="24" t="s">
        <v>133</v>
      </c>
      <c r="AT84" s="24" t="s">
        <v>129</v>
      </c>
      <c r="AU84" s="24" t="s">
        <v>80</v>
      </c>
      <c r="AY84" s="24" t="s">
        <v>127</v>
      </c>
      <c r="BE84" s="231">
        <f>IF(N84="základní",J84,0)</f>
        <v>0</v>
      </c>
      <c r="BF84" s="231">
        <f>IF(N84="snížená",J84,0)</f>
        <v>0</v>
      </c>
      <c r="BG84" s="231">
        <f>IF(N84="zákl. přenesená",J84,0)</f>
        <v>0</v>
      </c>
      <c r="BH84" s="231">
        <f>IF(N84="sníž. přenesená",J84,0)</f>
        <v>0</v>
      </c>
      <c r="BI84" s="231">
        <f>IF(N84="nulová",J84,0)</f>
        <v>0</v>
      </c>
      <c r="BJ84" s="24" t="s">
        <v>78</v>
      </c>
      <c r="BK84" s="231">
        <f>ROUND(I84*H84,2)</f>
        <v>0</v>
      </c>
      <c r="BL84" s="24" t="s">
        <v>133</v>
      </c>
      <c r="BM84" s="24" t="s">
        <v>475</v>
      </c>
    </row>
    <row r="85" s="11" customFormat="1">
      <c r="B85" s="232"/>
      <c r="C85" s="233"/>
      <c r="D85" s="234" t="s">
        <v>135</v>
      </c>
      <c r="E85" s="235" t="s">
        <v>21</v>
      </c>
      <c r="F85" s="236" t="s">
        <v>476</v>
      </c>
      <c r="G85" s="233"/>
      <c r="H85" s="235" t="s">
        <v>21</v>
      </c>
      <c r="I85" s="237"/>
      <c r="J85" s="233"/>
      <c r="K85" s="233"/>
      <c r="L85" s="238"/>
      <c r="M85" s="239"/>
      <c r="N85" s="240"/>
      <c r="O85" s="240"/>
      <c r="P85" s="240"/>
      <c r="Q85" s="240"/>
      <c r="R85" s="240"/>
      <c r="S85" s="240"/>
      <c r="T85" s="241"/>
      <c r="AT85" s="242" t="s">
        <v>135</v>
      </c>
      <c r="AU85" s="242" t="s">
        <v>80</v>
      </c>
      <c r="AV85" s="11" t="s">
        <v>78</v>
      </c>
      <c r="AW85" s="11" t="s">
        <v>34</v>
      </c>
      <c r="AX85" s="11" t="s">
        <v>70</v>
      </c>
      <c r="AY85" s="242" t="s">
        <v>127</v>
      </c>
    </row>
    <row r="86" s="12" customFormat="1">
      <c r="B86" s="243"/>
      <c r="C86" s="244"/>
      <c r="D86" s="234" t="s">
        <v>135</v>
      </c>
      <c r="E86" s="245" t="s">
        <v>21</v>
      </c>
      <c r="F86" s="246" t="s">
        <v>477</v>
      </c>
      <c r="G86" s="244"/>
      <c r="H86" s="247">
        <v>30</v>
      </c>
      <c r="I86" s="248"/>
      <c r="J86" s="244"/>
      <c r="K86" s="244"/>
      <c r="L86" s="249"/>
      <c r="M86" s="250"/>
      <c r="N86" s="251"/>
      <c r="O86" s="251"/>
      <c r="P86" s="251"/>
      <c r="Q86" s="251"/>
      <c r="R86" s="251"/>
      <c r="S86" s="251"/>
      <c r="T86" s="252"/>
      <c r="AT86" s="253" t="s">
        <v>135</v>
      </c>
      <c r="AU86" s="253" t="s">
        <v>80</v>
      </c>
      <c r="AV86" s="12" t="s">
        <v>80</v>
      </c>
      <c r="AW86" s="12" t="s">
        <v>34</v>
      </c>
      <c r="AX86" s="12" t="s">
        <v>78</v>
      </c>
      <c r="AY86" s="253" t="s">
        <v>127</v>
      </c>
    </row>
    <row r="87" s="1" customFormat="1" ht="25.5" customHeight="1">
      <c r="B87" s="46"/>
      <c r="C87" s="221" t="s">
        <v>80</v>
      </c>
      <c r="D87" s="221" t="s">
        <v>129</v>
      </c>
      <c r="E87" s="222" t="s">
        <v>145</v>
      </c>
      <c r="F87" s="223" t="s">
        <v>478</v>
      </c>
      <c r="G87" s="224" t="s">
        <v>147</v>
      </c>
      <c r="H87" s="225">
        <v>122.5</v>
      </c>
      <c r="I87" s="226"/>
      <c r="J87" s="225">
        <f>ROUND(I87*H87,2)</f>
        <v>0</v>
      </c>
      <c r="K87" s="223" t="s">
        <v>21</v>
      </c>
      <c r="L87" s="72"/>
      <c r="M87" s="227" t="s">
        <v>21</v>
      </c>
      <c r="N87" s="228" t="s">
        <v>41</v>
      </c>
      <c r="O87" s="47"/>
      <c r="P87" s="229">
        <f>O87*H87</f>
        <v>0</v>
      </c>
      <c r="Q87" s="229">
        <v>0</v>
      </c>
      <c r="R87" s="229">
        <f>Q87*H87</f>
        <v>0</v>
      </c>
      <c r="S87" s="229">
        <v>0.35499999999999998</v>
      </c>
      <c r="T87" s="230">
        <f>S87*H87</f>
        <v>43.487499999999997</v>
      </c>
      <c r="AR87" s="24" t="s">
        <v>133</v>
      </c>
      <c r="AT87" s="24" t="s">
        <v>129</v>
      </c>
      <c r="AU87" s="24" t="s">
        <v>80</v>
      </c>
      <c r="AY87" s="24" t="s">
        <v>127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24" t="s">
        <v>78</v>
      </c>
      <c r="BK87" s="231">
        <f>ROUND(I87*H87,2)</f>
        <v>0</v>
      </c>
      <c r="BL87" s="24" t="s">
        <v>133</v>
      </c>
      <c r="BM87" s="24" t="s">
        <v>479</v>
      </c>
    </row>
    <row r="88" s="12" customFormat="1">
      <c r="B88" s="243"/>
      <c r="C88" s="244"/>
      <c r="D88" s="234" t="s">
        <v>135</v>
      </c>
      <c r="E88" s="245" t="s">
        <v>21</v>
      </c>
      <c r="F88" s="246" t="s">
        <v>480</v>
      </c>
      <c r="G88" s="244"/>
      <c r="H88" s="247">
        <v>122.5</v>
      </c>
      <c r="I88" s="248"/>
      <c r="J88" s="244"/>
      <c r="K88" s="244"/>
      <c r="L88" s="249"/>
      <c r="M88" s="250"/>
      <c r="N88" s="251"/>
      <c r="O88" s="251"/>
      <c r="P88" s="251"/>
      <c r="Q88" s="251"/>
      <c r="R88" s="251"/>
      <c r="S88" s="251"/>
      <c r="T88" s="252"/>
      <c r="AT88" s="253" t="s">
        <v>135</v>
      </c>
      <c r="AU88" s="253" t="s">
        <v>80</v>
      </c>
      <c r="AV88" s="12" t="s">
        <v>80</v>
      </c>
      <c r="AW88" s="12" t="s">
        <v>34</v>
      </c>
      <c r="AX88" s="12" t="s">
        <v>78</v>
      </c>
      <c r="AY88" s="253" t="s">
        <v>127</v>
      </c>
    </row>
    <row r="89" s="1" customFormat="1" ht="16.5" customHeight="1">
      <c r="B89" s="46"/>
      <c r="C89" s="221" t="s">
        <v>144</v>
      </c>
      <c r="D89" s="221" t="s">
        <v>129</v>
      </c>
      <c r="E89" s="222" t="s">
        <v>481</v>
      </c>
      <c r="F89" s="223" t="s">
        <v>482</v>
      </c>
      <c r="G89" s="224" t="s">
        <v>147</v>
      </c>
      <c r="H89" s="225">
        <v>300</v>
      </c>
      <c r="I89" s="226"/>
      <c r="J89" s="225">
        <f>ROUND(I89*H89,2)</f>
        <v>0</v>
      </c>
      <c r="K89" s="223" t="s">
        <v>154</v>
      </c>
      <c r="L89" s="72"/>
      <c r="M89" s="227" t="s">
        <v>21</v>
      </c>
      <c r="N89" s="228" t="s">
        <v>41</v>
      </c>
      <c r="O89" s="47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AR89" s="24" t="s">
        <v>133</v>
      </c>
      <c r="AT89" s="24" t="s">
        <v>129</v>
      </c>
      <c r="AU89" s="24" t="s">
        <v>80</v>
      </c>
      <c r="AY89" s="24" t="s">
        <v>127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4" t="s">
        <v>78</v>
      </c>
      <c r="BK89" s="231">
        <f>ROUND(I89*H89,2)</f>
        <v>0</v>
      </c>
      <c r="BL89" s="24" t="s">
        <v>133</v>
      </c>
      <c r="BM89" s="24" t="s">
        <v>483</v>
      </c>
    </row>
    <row r="90" s="11" customFormat="1">
      <c r="B90" s="232"/>
      <c r="C90" s="233"/>
      <c r="D90" s="234" t="s">
        <v>135</v>
      </c>
      <c r="E90" s="235" t="s">
        <v>21</v>
      </c>
      <c r="F90" s="236" t="s">
        <v>484</v>
      </c>
      <c r="G90" s="233"/>
      <c r="H90" s="235" t="s">
        <v>21</v>
      </c>
      <c r="I90" s="237"/>
      <c r="J90" s="233"/>
      <c r="K90" s="233"/>
      <c r="L90" s="238"/>
      <c r="M90" s="239"/>
      <c r="N90" s="240"/>
      <c r="O90" s="240"/>
      <c r="P90" s="240"/>
      <c r="Q90" s="240"/>
      <c r="R90" s="240"/>
      <c r="S90" s="240"/>
      <c r="T90" s="241"/>
      <c r="AT90" s="242" t="s">
        <v>135</v>
      </c>
      <c r="AU90" s="242" t="s">
        <v>80</v>
      </c>
      <c r="AV90" s="11" t="s">
        <v>78</v>
      </c>
      <c r="AW90" s="11" t="s">
        <v>34</v>
      </c>
      <c r="AX90" s="11" t="s">
        <v>70</v>
      </c>
      <c r="AY90" s="242" t="s">
        <v>127</v>
      </c>
    </row>
    <row r="91" s="12" customFormat="1">
      <c r="B91" s="243"/>
      <c r="C91" s="244"/>
      <c r="D91" s="234" t="s">
        <v>135</v>
      </c>
      <c r="E91" s="245" t="s">
        <v>21</v>
      </c>
      <c r="F91" s="246" t="s">
        <v>485</v>
      </c>
      <c r="G91" s="244"/>
      <c r="H91" s="247">
        <v>300</v>
      </c>
      <c r="I91" s="248"/>
      <c r="J91" s="244"/>
      <c r="K91" s="244"/>
      <c r="L91" s="249"/>
      <c r="M91" s="250"/>
      <c r="N91" s="251"/>
      <c r="O91" s="251"/>
      <c r="P91" s="251"/>
      <c r="Q91" s="251"/>
      <c r="R91" s="251"/>
      <c r="S91" s="251"/>
      <c r="T91" s="252"/>
      <c r="AT91" s="253" t="s">
        <v>135</v>
      </c>
      <c r="AU91" s="253" t="s">
        <v>80</v>
      </c>
      <c r="AV91" s="12" t="s">
        <v>80</v>
      </c>
      <c r="AW91" s="12" t="s">
        <v>34</v>
      </c>
      <c r="AX91" s="12" t="s">
        <v>78</v>
      </c>
      <c r="AY91" s="253" t="s">
        <v>127</v>
      </c>
    </row>
    <row r="92" s="1" customFormat="1" ht="16.5" customHeight="1">
      <c r="B92" s="46"/>
      <c r="C92" s="221" t="s">
        <v>133</v>
      </c>
      <c r="D92" s="221" t="s">
        <v>129</v>
      </c>
      <c r="E92" s="222" t="s">
        <v>486</v>
      </c>
      <c r="F92" s="223" t="s">
        <v>487</v>
      </c>
      <c r="G92" s="224" t="s">
        <v>194</v>
      </c>
      <c r="H92" s="225">
        <v>30</v>
      </c>
      <c r="I92" s="226"/>
      <c r="J92" s="225">
        <f>ROUND(I92*H92,2)</f>
        <v>0</v>
      </c>
      <c r="K92" s="223" t="s">
        <v>21</v>
      </c>
      <c r="L92" s="72"/>
      <c r="M92" s="227" t="s">
        <v>21</v>
      </c>
      <c r="N92" s="228" t="s">
        <v>41</v>
      </c>
      <c r="O92" s="47"/>
      <c r="P92" s="229">
        <f>O92*H92</f>
        <v>0</v>
      </c>
      <c r="Q92" s="229">
        <v>0</v>
      </c>
      <c r="R92" s="229">
        <f>Q92*H92</f>
        <v>0</v>
      </c>
      <c r="S92" s="229">
        <v>0</v>
      </c>
      <c r="T92" s="230">
        <f>S92*H92</f>
        <v>0</v>
      </c>
      <c r="AR92" s="24" t="s">
        <v>133</v>
      </c>
      <c r="AT92" s="24" t="s">
        <v>129</v>
      </c>
      <c r="AU92" s="24" t="s">
        <v>80</v>
      </c>
      <c r="AY92" s="24" t="s">
        <v>127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24" t="s">
        <v>78</v>
      </c>
      <c r="BK92" s="231">
        <f>ROUND(I92*H92,2)</f>
        <v>0</v>
      </c>
      <c r="BL92" s="24" t="s">
        <v>133</v>
      </c>
      <c r="BM92" s="24" t="s">
        <v>488</v>
      </c>
    </row>
    <row r="93" s="12" customFormat="1">
      <c r="B93" s="243"/>
      <c r="C93" s="244"/>
      <c r="D93" s="234" t="s">
        <v>135</v>
      </c>
      <c r="E93" s="245" t="s">
        <v>21</v>
      </c>
      <c r="F93" s="246" t="s">
        <v>489</v>
      </c>
      <c r="G93" s="244"/>
      <c r="H93" s="247">
        <v>30</v>
      </c>
      <c r="I93" s="248"/>
      <c r="J93" s="244"/>
      <c r="K93" s="244"/>
      <c r="L93" s="249"/>
      <c r="M93" s="250"/>
      <c r="N93" s="251"/>
      <c r="O93" s="251"/>
      <c r="P93" s="251"/>
      <c r="Q93" s="251"/>
      <c r="R93" s="251"/>
      <c r="S93" s="251"/>
      <c r="T93" s="252"/>
      <c r="AT93" s="253" t="s">
        <v>135</v>
      </c>
      <c r="AU93" s="253" t="s">
        <v>80</v>
      </c>
      <c r="AV93" s="12" t="s">
        <v>80</v>
      </c>
      <c r="AW93" s="12" t="s">
        <v>34</v>
      </c>
      <c r="AX93" s="12" t="s">
        <v>78</v>
      </c>
      <c r="AY93" s="253" t="s">
        <v>127</v>
      </c>
    </row>
    <row r="94" s="1" customFormat="1" ht="16.5" customHeight="1">
      <c r="B94" s="46"/>
      <c r="C94" s="221" t="s">
        <v>157</v>
      </c>
      <c r="D94" s="221" t="s">
        <v>129</v>
      </c>
      <c r="E94" s="222" t="s">
        <v>286</v>
      </c>
      <c r="F94" s="223" t="s">
        <v>287</v>
      </c>
      <c r="G94" s="224" t="s">
        <v>194</v>
      </c>
      <c r="H94" s="225">
        <v>30</v>
      </c>
      <c r="I94" s="226"/>
      <c r="J94" s="225">
        <f>ROUND(I94*H94,2)</f>
        <v>0</v>
      </c>
      <c r="K94" s="223" t="s">
        <v>21</v>
      </c>
      <c r="L94" s="72"/>
      <c r="M94" s="227" t="s">
        <v>21</v>
      </c>
      <c r="N94" s="228" t="s">
        <v>41</v>
      </c>
      <c r="O94" s="47"/>
      <c r="P94" s="229">
        <f>O94*H94</f>
        <v>0</v>
      </c>
      <c r="Q94" s="229">
        <v>0</v>
      </c>
      <c r="R94" s="229">
        <f>Q94*H94</f>
        <v>0</v>
      </c>
      <c r="S94" s="229">
        <v>0</v>
      </c>
      <c r="T94" s="230">
        <f>S94*H94</f>
        <v>0</v>
      </c>
      <c r="AR94" s="24" t="s">
        <v>133</v>
      </c>
      <c r="AT94" s="24" t="s">
        <v>129</v>
      </c>
      <c r="AU94" s="24" t="s">
        <v>80</v>
      </c>
      <c r="AY94" s="24" t="s">
        <v>127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24" t="s">
        <v>78</v>
      </c>
      <c r="BK94" s="231">
        <f>ROUND(I94*H94,2)</f>
        <v>0</v>
      </c>
      <c r="BL94" s="24" t="s">
        <v>133</v>
      </c>
      <c r="BM94" s="24" t="s">
        <v>490</v>
      </c>
    </row>
    <row r="95" s="12" customFormat="1">
      <c r="B95" s="243"/>
      <c r="C95" s="244"/>
      <c r="D95" s="234" t="s">
        <v>135</v>
      </c>
      <c r="E95" s="245" t="s">
        <v>21</v>
      </c>
      <c r="F95" s="246" t="s">
        <v>489</v>
      </c>
      <c r="G95" s="244"/>
      <c r="H95" s="247">
        <v>30</v>
      </c>
      <c r="I95" s="248"/>
      <c r="J95" s="244"/>
      <c r="K95" s="244"/>
      <c r="L95" s="249"/>
      <c r="M95" s="250"/>
      <c r="N95" s="251"/>
      <c r="O95" s="251"/>
      <c r="P95" s="251"/>
      <c r="Q95" s="251"/>
      <c r="R95" s="251"/>
      <c r="S95" s="251"/>
      <c r="T95" s="252"/>
      <c r="AT95" s="253" t="s">
        <v>135</v>
      </c>
      <c r="AU95" s="253" t="s">
        <v>80</v>
      </c>
      <c r="AV95" s="12" t="s">
        <v>80</v>
      </c>
      <c r="AW95" s="12" t="s">
        <v>34</v>
      </c>
      <c r="AX95" s="12" t="s">
        <v>78</v>
      </c>
      <c r="AY95" s="253" t="s">
        <v>127</v>
      </c>
    </row>
    <row r="96" s="1" customFormat="1" ht="25.5" customHeight="1">
      <c r="B96" s="46"/>
      <c r="C96" s="221" t="s">
        <v>163</v>
      </c>
      <c r="D96" s="221" t="s">
        <v>129</v>
      </c>
      <c r="E96" s="222" t="s">
        <v>296</v>
      </c>
      <c r="F96" s="223" t="s">
        <v>297</v>
      </c>
      <c r="G96" s="224" t="s">
        <v>147</v>
      </c>
      <c r="H96" s="225">
        <v>300</v>
      </c>
      <c r="I96" s="226"/>
      <c r="J96" s="225">
        <f>ROUND(I96*H96,2)</f>
        <v>0</v>
      </c>
      <c r="K96" s="223" t="s">
        <v>154</v>
      </c>
      <c r="L96" s="72"/>
      <c r="M96" s="227" t="s">
        <v>21</v>
      </c>
      <c r="N96" s="228" t="s">
        <v>41</v>
      </c>
      <c r="O96" s="47"/>
      <c r="P96" s="229">
        <f>O96*H96</f>
        <v>0</v>
      </c>
      <c r="Q96" s="229">
        <v>0</v>
      </c>
      <c r="R96" s="229">
        <f>Q96*H96</f>
        <v>0</v>
      </c>
      <c r="S96" s="229">
        <v>0</v>
      </c>
      <c r="T96" s="230">
        <f>S96*H96</f>
        <v>0</v>
      </c>
      <c r="AR96" s="24" t="s">
        <v>133</v>
      </c>
      <c r="AT96" s="24" t="s">
        <v>129</v>
      </c>
      <c r="AU96" s="24" t="s">
        <v>80</v>
      </c>
      <c r="AY96" s="24" t="s">
        <v>127</v>
      </c>
      <c r="BE96" s="231">
        <f>IF(N96="základní",J96,0)</f>
        <v>0</v>
      </c>
      <c r="BF96" s="231">
        <f>IF(N96="snížená",J96,0)</f>
        <v>0</v>
      </c>
      <c r="BG96" s="231">
        <f>IF(N96="zákl. přenesená",J96,0)</f>
        <v>0</v>
      </c>
      <c r="BH96" s="231">
        <f>IF(N96="sníž. přenesená",J96,0)</f>
        <v>0</v>
      </c>
      <c r="BI96" s="231">
        <f>IF(N96="nulová",J96,0)</f>
        <v>0</v>
      </c>
      <c r="BJ96" s="24" t="s">
        <v>78</v>
      </c>
      <c r="BK96" s="231">
        <f>ROUND(I96*H96,2)</f>
        <v>0</v>
      </c>
      <c r="BL96" s="24" t="s">
        <v>133</v>
      </c>
      <c r="BM96" s="24" t="s">
        <v>491</v>
      </c>
    </row>
    <row r="97" s="12" customFormat="1">
      <c r="B97" s="243"/>
      <c r="C97" s="244"/>
      <c r="D97" s="234" t="s">
        <v>135</v>
      </c>
      <c r="E97" s="245" t="s">
        <v>21</v>
      </c>
      <c r="F97" s="246" t="s">
        <v>485</v>
      </c>
      <c r="G97" s="244"/>
      <c r="H97" s="247">
        <v>300</v>
      </c>
      <c r="I97" s="248"/>
      <c r="J97" s="244"/>
      <c r="K97" s="244"/>
      <c r="L97" s="249"/>
      <c r="M97" s="250"/>
      <c r="N97" s="251"/>
      <c r="O97" s="251"/>
      <c r="P97" s="251"/>
      <c r="Q97" s="251"/>
      <c r="R97" s="251"/>
      <c r="S97" s="251"/>
      <c r="T97" s="252"/>
      <c r="AT97" s="253" t="s">
        <v>135</v>
      </c>
      <c r="AU97" s="253" t="s">
        <v>80</v>
      </c>
      <c r="AV97" s="12" t="s">
        <v>80</v>
      </c>
      <c r="AW97" s="12" t="s">
        <v>34</v>
      </c>
      <c r="AX97" s="12" t="s">
        <v>78</v>
      </c>
      <c r="AY97" s="253" t="s">
        <v>127</v>
      </c>
    </row>
    <row r="98" s="1" customFormat="1" ht="25.5" customHeight="1">
      <c r="B98" s="46"/>
      <c r="C98" s="221" t="s">
        <v>167</v>
      </c>
      <c r="D98" s="221" t="s">
        <v>129</v>
      </c>
      <c r="E98" s="222" t="s">
        <v>301</v>
      </c>
      <c r="F98" s="223" t="s">
        <v>302</v>
      </c>
      <c r="G98" s="224" t="s">
        <v>147</v>
      </c>
      <c r="H98" s="225">
        <v>300</v>
      </c>
      <c r="I98" s="226"/>
      <c r="J98" s="225">
        <f>ROUND(I98*H98,2)</f>
        <v>0</v>
      </c>
      <c r="K98" s="223" t="s">
        <v>154</v>
      </c>
      <c r="L98" s="72"/>
      <c r="M98" s="227" t="s">
        <v>21</v>
      </c>
      <c r="N98" s="228" t="s">
        <v>41</v>
      </c>
      <c r="O98" s="47"/>
      <c r="P98" s="229">
        <f>O98*H98</f>
        <v>0</v>
      </c>
      <c r="Q98" s="229">
        <v>0</v>
      </c>
      <c r="R98" s="229">
        <f>Q98*H98</f>
        <v>0</v>
      </c>
      <c r="S98" s="229">
        <v>0</v>
      </c>
      <c r="T98" s="230">
        <f>S98*H98</f>
        <v>0</v>
      </c>
      <c r="AR98" s="24" t="s">
        <v>133</v>
      </c>
      <c r="AT98" s="24" t="s">
        <v>129</v>
      </c>
      <c r="AU98" s="24" t="s">
        <v>80</v>
      </c>
      <c r="AY98" s="24" t="s">
        <v>127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24" t="s">
        <v>78</v>
      </c>
      <c r="BK98" s="231">
        <f>ROUND(I98*H98,2)</f>
        <v>0</v>
      </c>
      <c r="BL98" s="24" t="s">
        <v>133</v>
      </c>
      <c r="BM98" s="24" t="s">
        <v>492</v>
      </c>
    </row>
    <row r="99" s="12" customFormat="1">
      <c r="B99" s="243"/>
      <c r="C99" s="244"/>
      <c r="D99" s="234" t="s">
        <v>135</v>
      </c>
      <c r="E99" s="245" t="s">
        <v>21</v>
      </c>
      <c r="F99" s="246" t="s">
        <v>485</v>
      </c>
      <c r="G99" s="244"/>
      <c r="H99" s="247">
        <v>300</v>
      </c>
      <c r="I99" s="248"/>
      <c r="J99" s="244"/>
      <c r="K99" s="244"/>
      <c r="L99" s="249"/>
      <c r="M99" s="250"/>
      <c r="N99" s="251"/>
      <c r="O99" s="251"/>
      <c r="P99" s="251"/>
      <c r="Q99" s="251"/>
      <c r="R99" s="251"/>
      <c r="S99" s="251"/>
      <c r="T99" s="252"/>
      <c r="AT99" s="253" t="s">
        <v>135</v>
      </c>
      <c r="AU99" s="253" t="s">
        <v>80</v>
      </c>
      <c r="AV99" s="12" t="s">
        <v>80</v>
      </c>
      <c r="AW99" s="12" t="s">
        <v>34</v>
      </c>
      <c r="AX99" s="12" t="s">
        <v>78</v>
      </c>
      <c r="AY99" s="253" t="s">
        <v>127</v>
      </c>
    </row>
    <row r="100" s="1" customFormat="1" ht="16.5" customHeight="1">
      <c r="B100" s="46"/>
      <c r="C100" s="276" t="s">
        <v>173</v>
      </c>
      <c r="D100" s="276" t="s">
        <v>306</v>
      </c>
      <c r="E100" s="277" t="s">
        <v>307</v>
      </c>
      <c r="F100" s="278" t="s">
        <v>308</v>
      </c>
      <c r="G100" s="279" t="s">
        <v>309</v>
      </c>
      <c r="H100" s="280">
        <v>7.5</v>
      </c>
      <c r="I100" s="281"/>
      <c r="J100" s="280">
        <f>ROUND(I100*H100,2)</f>
        <v>0</v>
      </c>
      <c r="K100" s="278" t="s">
        <v>154</v>
      </c>
      <c r="L100" s="282"/>
      <c r="M100" s="283" t="s">
        <v>21</v>
      </c>
      <c r="N100" s="284" t="s">
        <v>41</v>
      </c>
      <c r="O100" s="47"/>
      <c r="P100" s="229">
        <f>O100*H100</f>
        <v>0</v>
      </c>
      <c r="Q100" s="229">
        <v>0.001</v>
      </c>
      <c r="R100" s="229">
        <f>Q100*H100</f>
        <v>0.0074999999999999997</v>
      </c>
      <c r="S100" s="229">
        <v>0</v>
      </c>
      <c r="T100" s="230">
        <f>S100*H100</f>
        <v>0</v>
      </c>
      <c r="AR100" s="24" t="s">
        <v>173</v>
      </c>
      <c r="AT100" s="24" t="s">
        <v>306</v>
      </c>
      <c r="AU100" s="24" t="s">
        <v>80</v>
      </c>
      <c r="AY100" s="24" t="s">
        <v>127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24" t="s">
        <v>78</v>
      </c>
      <c r="BK100" s="231">
        <f>ROUND(I100*H100,2)</f>
        <v>0</v>
      </c>
      <c r="BL100" s="24" t="s">
        <v>133</v>
      </c>
      <c r="BM100" s="24" t="s">
        <v>493</v>
      </c>
    </row>
    <row r="101" s="12" customFormat="1">
      <c r="B101" s="243"/>
      <c r="C101" s="244"/>
      <c r="D101" s="234" t="s">
        <v>135</v>
      </c>
      <c r="E101" s="245" t="s">
        <v>21</v>
      </c>
      <c r="F101" s="246" t="s">
        <v>494</v>
      </c>
      <c r="G101" s="244"/>
      <c r="H101" s="247">
        <v>7.5</v>
      </c>
      <c r="I101" s="248"/>
      <c r="J101" s="244"/>
      <c r="K101" s="244"/>
      <c r="L101" s="249"/>
      <c r="M101" s="250"/>
      <c r="N101" s="251"/>
      <c r="O101" s="251"/>
      <c r="P101" s="251"/>
      <c r="Q101" s="251"/>
      <c r="R101" s="251"/>
      <c r="S101" s="251"/>
      <c r="T101" s="252"/>
      <c r="AT101" s="253" t="s">
        <v>135</v>
      </c>
      <c r="AU101" s="253" t="s">
        <v>80</v>
      </c>
      <c r="AV101" s="12" t="s">
        <v>80</v>
      </c>
      <c r="AW101" s="12" t="s">
        <v>34</v>
      </c>
      <c r="AX101" s="12" t="s">
        <v>78</v>
      </c>
      <c r="AY101" s="253" t="s">
        <v>127</v>
      </c>
    </row>
    <row r="102" s="10" customFormat="1" ht="29.88" customHeight="1">
      <c r="B102" s="205"/>
      <c r="C102" s="206"/>
      <c r="D102" s="207" t="s">
        <v>69</v>
      </c>
      <c r="E102" s="219" t="s">
        <v>80</v>
      </c>
      <c r="F102" s="219" t="s">
        <v>317</v>
      </c>
      <c r="G102" s="206"/>
      <c r="H102" s="206"/>
      <c r="I102" s="209"/>
      <c r="J102" s="220">
        <f>BK102</f>
        <v>0</v>
      </c>
      <c r="K102" s="206"/>
      <c r="L102" s="211"/>
      <c r="M102" s="212"/>
      <c r="N102" s="213"/>
      <c r="O102" s="213"/>
      <c r="P102" s="214">
        <f>SUM(P103:P105)</f>
        <v>0</v>
      </c>
      <c r="Q102" s="213"/>
      <c r="R102" s="214">
        <f>SUM(R103:R105)</f>
        <v>12.15</v>
      </c>
      <c r="S102" s="213"/>
      <c r="T102" s="215">
        <f>SUM(T103:T105)</f>
        <v>0</v>
      </c>
      <c r="AR102" s="216" t="s">
        <v>78</v>
      </c>
      <c r="AT102" s="217" t="s">
        <v>69</v>
      </c>
      <c r="AU102" s="217" t="s">
        <v>78</v>
      </c>
      <c r="AY102" s="216" t="s">
        <v>127</v>
      </c>
      <c r="BK102" s="218">
        <f>SUM(BK103:BK105)</f>
        <v>0</v>
      </c>
    </row>
    <row r="103" s="1" customFormat="1" ht="16.5" customHeight="1">
      <c r="B103" s="46"/>
      <c r="C103" s="221" t="s">
        <v>178</v>
      </c>
      <c r="D103" s="221" t="s">
        <v>129</v>
      </c>
      <c r="E103" s="222" t="s">
        <v>495</v>
      </c>
      <c r="F103" s="223" t="s">
        <v>496</v>
      </c>
      <c r="G103" s="224" t="s">
        <v>147</v>
      </c>
      <c r="H103" s="225">
        <v>112.5</v>
      </c>
      <c r="I103" s="226"/>
      <c r="J103" s="225">
        <f>ROUND(I103*H103,2)</f>
        <v>0</v>
      </c>
      <c r="K103" s="223" t="s">
        <v>154</v>
      </c>
      <c r="L103" s="72"/>
      <c r="M103" s="227" t="s">
        <v>21</v>
      </c>
      <c r="N103" s="228" t="s">
        <v>41</v>
      </c>
      <c r="O103" s="47"/>
      <c r="P103" s="229">
        <f>O103*H103</f>
        <v>0</v>
      </c>
      <c r="Q103" s="229">
        <v>0.108</v>
      </c>
      <c r="R103" s="229">
        <f>Q103*H103</f>
        <v>12.15</v>
      </c>
      <c r="S103" s="229">
        <v>0</v>
      </c>
      <c r="T103" s="230">
        <f>S103*H103</f>
        <v>0</v>
      </c>
      <c r="AR103" s="24" t="s">
        <v>133</v>
      </c>
      <c r="AT103" s="24" t="s">
        <v>129</v>
      </c>
      <c r="AU103" s="24" t="s">
        <v>80</v>
      </c>
      <c r="AY103" s="24" t="s">
        <v>127</v>
      </c>
      <c r="BE103" s="231">
        <f>IF(N103="základní",J103,0)</f>
        <v>0</v>
      </c>
      <c r="BF103" s="231">
        <f>IF(N103="snížená",J103,0)</f>
        <v>0</v>
      </c>
      <c r="BG103" s="231">
        <f>IF(N103="zákl. přenesená",J103,0)</f>
        <v>0</v>
      </c>
      <c r="BH103" s="231">
        <f>IF(N103="sníž. přenesená",J103,0)</f>
        <v>0</v>
      </c>
      <c r="BI103" s="231">
        <f>IF(N103="nulová",J103,0)</f>
        <v>0</v>
      </c>
      <c r="BJ103" s="24" t="s">
        <v>78</v>
      </c>
      <c r="BK103" s="231">
        <f>ROUND(I103*H103,2)</f>
        <v>0</v>
      </c>
      <c r="BL103" s="24" t="s">
        <v>133</v>
      </c>
      <c r="BM103" s="24" t="s">
        <v>497</v>
      </c>
    </row>
    <row r="104" s="11" customFormat="1">
      <c r="B104" s="232"/>
      <c r="C104" s="233"/>
      <c r="D104" s="234" t="s">
        <v>135</v>
      </c>
      <c r="E104" s="235" t="s">
        <v>21</v>
      </c>
      <c r="F104" s="236" t="s">
        <v>498</v>
      </c>
      <c r="G104" s="233"/>
      <c r="H104" s="235" t="s">
        <v>21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AT104" s="242" t="s">
        <v>135</v>
      </c>
      <c r="AU104" s="242" t="s">
        <v>80</v>
      </c>
      <c r="AV104" s="11" t="s">
        <v>78</v>
      </c>
      <c r="AW104" s="11" t="s">
        <v>34</v>
      </c>
      <c r="AX104" s="11" t="s">
        <v>70</v>
      </c>
      <c r="AY104" s="242" t="s">
        <v>127</v>
      </c>
    </row>
    <row r="105" s="12" customFormat="1">
      <c r="B105" s="243"/>
      <c r="C105" s="244"/>
      <c r="D105" s="234" t="s">
        <v>135</v>
      </c>
      <c r="E105" s="245" t="s">
        <v>21</v>
      </c>
      <c r="F105" s="246" t="s">
        <v>499</v>
      </c>
      <c r="G105" s="244"/>
      <c r="H105" s="247">
        <v>112.5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AT105" s="253" t="s">
        <v>135</v>
      </c>
      <c r="AU105" s="253" t="s">
        <v>80</v>
      </c>
      <c r="AV105" s="12" t="s">
        <v>80</v>
      </c>
      <c r="AW105" s="12" t="s">
        <v>34</v>
      </c>
      <c r="AX105" s="12" t="s">
        <v>78</v>
      </c>
      <c r="AY105" s="253" t="s">
        <v>127</v>
      </c>
    </row>
    <row r="106" s="10" customFormat="1" ht="29.88" customHeight="1">
      <c r="B106" s="205"/>
      <c r="C106" s="206"/>
      <c r="D106" s="207" t="s">
        <v>69</v>
      </c>
      <c r="E106" s="219" t="s">
        <v>178</v>
      </c>
      <c r="F106" s="219" t="s">
        <v>397</v>
      </c>
      <c r="G106" s="206"/>
      <c r="H106" s="206"/>
      <c r="I106" s="209"/>
      <c r="J106" s="220">
        <f>BK106</f>
        <v>0</v>
      </c>
      <c r="K106" s="206"/>
      <c r="L106" s="211"/>
      <c r="M106" s="212"/>
      <c r="N106" s="213"/>
      <c r="O106" s="213"/>
      <c r="P106" s="214">
        <f>SUM(P107:P108)</f>
        <v>0</v>
      </c>
      <c r="Q106" s="213"/>
      <c r="R106" s="214">
        <f>SUM(R107:R108)</f>
        <v>0</v>
      </c>
      <c r="S106" s="213"/>
      <c r="T106" s="215">
        <f>SUM(T107:T108)</f>
        <v>0</v>
      </c>
      <c r="AR106" s="216" t="s">
        <v>78</v>
      </c>
      <c r="AT106" s="217" t="s">
        <v>69</v>
      </c>
      <c r="AU106" s="217" t="s">
        <v>78</v>
      </c>
      <c r="AY106" s="216" t="s">
        <v>127</v>
      </c>
      <c r="BK106" s="218">
        <f>SUM(BK107:BK108)</f>
        <v>0</v>
      </c>
    </row>
    <row r="107" s="1" customFormat="1" ht="16.5" customHeight="1">
      <c r="B107" s="46"/>
      <c r="C107" s="221" t="s">
        <v>183</v>
      </c>
      <c r="D107" s="221" t="s">
        <v>129</v>
      </c>
      <c r="E107" s="222" t="s">
        <v>500</v>
      </c>
      <c r="F107" s="223" t="s">
        <v>501</v>
      </c>
      <c r="G107" s="224" t="s">
        <v>147</v>
      </c>
      <c r="H107" s="225">
        <v>112.5</v>
      </c>
      <c r="I107" s="226"/>
      <c r="J107" s="225">
        <f>ROUND(I107*H107,2)</f>
        <v>0</v>
      </c>
      <c r="K107" s="223" t="s">
        <v>154</v>
      </c>
      <c r="L107" s="72"/>
      <c r="M107" s="227" t="s">
        <v>21</v>
      </c>
      <c r="N107" s="228" t="s">
        <v>41</v>
      </c>
      <c r="O107" s="47"/>
      <c r="P107" s="229">
        <f>O107*H107</f>
        <v>0</v>
      </c>
      <c r="Q107" s="229">
        <v>0</v>
      </c>
      <c r="R107" s="229">
        <f>Q107*H107</f>
        <v>0</v>
      </c>
      <c r="S107" s="229">
        <v>0</v>
      </c>
      <c r="T107" s="230">
        <f>S107*H107</f>
        <v>0</v>
      </c>
      <c r="AR107" s="24" t="s">
        <v>133</v>
      </c>
      <c r="AT107" s="24" t="s">
        <v>129</v>
      </c>
      <c r="AU107" s="24" t="s">
        <v>80</v>
      </c>
      <c r="AY107" s="24" t="s">
        <v>127</v>
      </c>
      <c r="BE107" s="231">
        <f>IF(N107="základní",J107,0)</f>
        <v>0</v>
      </c>
      <c r="BF107" s="231">
        <f>IF(N107="snížená",J107,0)</f>
        <v>0</v>
      </c>
      <c r="BG107" s="231">
        <f>IF(N107="zákl. přenesená",J107,0)</f>
        <v>0</v>
      </c>
      <c r="BH107" s="231">
        <f>IF(N107="sníž. přenesená",J107,0)</f>
        <v>0</v>
      </c>
      <c r="BI107" s="231">
        <f>IF(N107="nulová",J107,0)</f>
        <v>0</v>
      </c>
      <c r="BJ107" s="24" t="s">
        <v>78</v>
      </c>
      <c r="BK107" s="231">
        <f>ROUND(I107*H107,2)</f>
        <v>0</v>
      </c>
      <c r="BL107" s="24" t="s">
        <v>133</v>
      </c>
      <c r="BM107" s="24" t="s">
        <v>502</v>
      </c>
    </row>
    <row r="108" s="12" customFormat="1">
      <c r="B108" s="243"/>
      <c r="C108" s="244"/>
      <c r="D108" s="234" t="s">
        <v>135</v>
      </c>
      <c r="E108" s="245" t="s">
        <v>21</v>
      </c>
      <c r="F108" s="246" t="s">
        <v>499</v>
      </c>
      <c r="G108" s="244"/>
      <c r="H108" s="247">
        <v>112.5</v>
      </c>
      <c r="I108" s="248"/>
      <c r="J108" s="244"/>
      <c r="K108" s="244"/>
      <c r="L108" s="249"/>
      <c r="M108" s="250"/>
      <c r="N108" s="251"/>
      <c r="O108" s="251"/>
      <c r="P108" s="251"/>
      <c r="Q108" s="251"/>
      <c r="R108" s="251"/>
      <c r="S108" s="251"/>
      <c r="T108" s="252"/>
      <c r="AT108" s="253" t="s">
        <v>135</v>
      </c>
      <c r="AU108" s="253" t="s">
        <v>80</v>
      </c>
      <c r="AV108" s="12" t="s">
        <v>80</v>
      </c>
      <c r="AW108" s="12" t="s">
        <v>34</v>
      </c>
      <c r="AX108" s="12" t="s">
        <v>78</v>
      </c>
      <c r="AY108" s="253" t="s">
        <v>127</v>
      </c>
    </row>
    <row r="109" s="10" customFormat="1" ht="29.88" customHeight="1">
      <c r="B109" s="205"/>
      <c r="C109" s="206"/>
      <c r="D109" s="207" t="s">
        <v>69</v>
      </c>
      <c r="E109" s="219" t="s">
        <v>468</v>
      </c>
      <c r="F109" s="219" t="s">
        <v>469</v>
      </c>
      <c r="G109" s="206"/>
      <c r="H109" s="206"/>
      <c r="I109" s="209"/>
      <c r="J109" s="220">
        <f>BK109</f>
        <v>0</v>
      </c>
      <c r="K109" s="206"/>
      <c r="L109" s="211"/>
      <c r="M109" s="212"/>
      <c r="N109" s="213"/>
      <c r="O109" s="213"/>
      <c r="P109" s="214">
        <f>P110</f>
        <v>0</v>
      </c>
      <c r="Q109" s="213"/>
      <c r="R109" s="214">
        <f>R110</f>
        <v>0</v>
      </c>
      <c r="S109" s="213"/>
      <c r="T109" s="215">
        <f>T110</f>
        <v>0</v>
      </c>
      <c r="AR109" s="216" t="s">
        <v>78</v>
      </c>
      <c r="AT109" s="217" t="s">
        <v>69</v>
      </c>
      <c r="AU109" s="217" t="s">
        <v>78</v>
      </c>
      <c r="AY109" s="216" t="s">
        <v>127</v>
      </c>
      <c r="BK109" s="218">
        <f>BK110</f>
        <v>0</v>
      </c>
    </row>
    <row r="110" s="1" customFormat="1" ht="25.5" customHeight="1">
      <c r="B110" s="46"/>
      <c r="C110" s="221" t="s">
        <v>187</v>
      </c>
      <c r="D110" s="221" t="s">
        <v>129</v>
      </c>
      <c r="E110" s="222" t="s">
        <v>503</v>
      </c>
      <c r="F110" s="223" t="s">
        <v>504</v>
      </c>
      <c r="G110" s="224" t="s">
        <v>348</v>
      </c>
      <c r="H110" s="225">
        <v>12.199999999999999</v>
      </c>
      <c r="I110" s="226"/>
      <c r="J110" s="225">
        <f>ROUND(I110*H110,2)</f>
        <v>0</v>
      </c>
      <c r="K110" s="223" t="s">
        <v>154</v>
      </c>
      <c r="L110" s="72"/>
      <c r="M110" s="227" t="s">
        <v>21</v>
      </c>
      <c r="N110" s="285" t="s">
        <v>41</v>
      </c>
      <c r="O110" s="286"/>
      <c r="P110" s="287">
        <f>O110*H110</f>
        <v>0</v>
      </c>
      <c r="Q110" s="287">
        <v>0</v>
      </c>
      <c r="R110" s="287">
        <f>Q110*H110</f>
        <v>0</v>
      </c>
      <c r="S110" s="287">
        <v>0</v>
      </c>
      <c r="T110" s="288">
        <f>S110*H110</f>
        <v>0</v>
      </c>
      <c r="AR110" s="24" t="s">
        <v>133</v>
      </c>
      <c r="AT110" s="24" t="s">
        <v>129</v>
      </c>
      <c r="AU110" s="24" t="s">
        <v>80</v>
      </c>
      <c r="AY110" s="24" t="s">
        <v>127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24" t="s">
        <v>78</v>
      </c>
      <c r="BK110" s="231">
        <f>ROUND(I110*H110,2)</f>
        <v>0</v>
      </c>
      <c r="BL110" s="24" t="s">
        <v>133</v>
      </c>
      <c r="BM110" s="24" t="s">
        <v>505</v>
      </c>
    </row>
    <row r="111" s="1" customFormat="1" ht="6.96" customHeight="1">
      <c r="B111" s="67"/>
      <c r="C111" s="68"/>
      <c r="D111" s="68"/>
      <c r="E111" s="68"/>
      <c r="F111" s="68"/>
      <c r="G111" s="68"/>
      <c r="H111" s="68"/>
      <c r="I111" s="166"/>
      <c r="J111" s="68"/>
      <c r="K111" s="68"/>
      <c r="L111" s="72"/>
    </row>
  </sheetData>
  <sheetProtection sheet="1" autoFilter="0" formatColumns="0" formatRows="0" objects="1" scenarios="1" spinCount="100000" saltValue="tB54Njmm9iw/i19llVJeAxR3dUfFKYCBfEx0qQhyIH/+lgT8kWv4zvZFikSDfx/dW3Ch576ogyp0Rt9sGHkTIA==" hashValue="K+8YwGhBlFY9n3W/Kl4gnc/IFS8Ltti7xYBYKlPQ+vvFTxiA8R4YFFtZAx8QmD55Q0dY3GQmeDYjJlTwXcgFbw==" algorithmName="SHA-512" password="CC35"/>
  <autoFilter ref="C80:K110"/>
  <mergeCells count="10">
    <mergeCell ref="E7:H7"/>
    <mergeCell ref="E9:H9"/>
    <mergeCell ref="E24:H24"/>
    <mergeCell ref="E45:H45"/>
    <mergeCell ref="E47:H47"/>
    <mergeCell ref="J51:J52"/>
    <mergeCell ref="E71:H71"/>
    <mergeCell ref="E73:H73"/>
    <mergeCell ref="G1:H1"/>
    <mergeCell ref="L2:V2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88</v>
      </c>
      <c r="G1" s="139" t="s">
        <v>89</v>
      </c>
      <c r="H1" s="139"/>
      <c r="I1" s="140"/>
      <c r="J1" s="139" t="s">
        <v>90</v>
      </c>
      <c r="K1" s="138" t="s">
        <v>91</v>
      </c>
      <c r="L1" s="139" t="s">
        <v>92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87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80</v>
      </c>
    </row>
    <row r="4" ht="36.96" customHeight="1">
      <c r="B4" s="28"/>
      <c r="C4" s="29"/>
      <c r="D4" s="30" t="s">
        <v>93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HORŠICE , DVT PŘÍCHOVICKÝ POTOK, Ř.KM 5,650 - 5,745 OPRAVA OPEVNĚNÍ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94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506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6" t="s">
        <v>25</v>
      </c>
      <c r="J12" s="147" t="str">
        <f>'Rekapitulace stavby'!AN8</f>
        <v>11. 6. 2018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46" t="s">
        <v>30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6" t="s">
        <v>28</v>
      </c>
      <c r="J20" s="35" t="str">
        <f>IF('Rekapitulace stavby'!AN16="","",'Rekapitulace stavby'!AN16)</f>
        <v/>
      </c>
      <c r="K20" s="51"/>
    </row>
    <row r="21" s="1" customFormat="1" ht="18" customHeight="1">
      <c r="B21" s="46"/>
      <c r="C21" s="47"/>
      <c r="D21" s="47"/>
      <c r="E21" s="35" t="str">
        <f>IF('Rekapitulace stavby'!E17="","",'Rekapitulace stavby'!E17)</f>
        <v xml:space="preserve"> </v>
      </c>
      <c r="F21" s="47"/>
      <c r="G21" s="47"/>
      <c r="H21" s="47"/>
      <c r="I21" s="146" t="s">
        <v>30</v>
      </c>
      <c r="J21" s="35" t="str">
        <f>IF('Rekapitulace stavby'!AN17="","",'Rekapitulace stavby'!AN17)</f>
        <v/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35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21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36</v>
      </c>
      <c r="E27" s="47"/>
      <c r="F27" s="47"/>
      <c r="G27" s="47"/>
      <c r="H27" s="47"/>
      <c r="I27" s="144"/>
      <c r="J27" s="155">
        <f>ROUND(J77,2)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38</v>
      </c>
      <c r="G29" s="47"/>
      <c r="H29" s="47"/>
      <c r="I29" s="156" t="s">
        <v>37</v>
      </c>
      <c r="J29" s="52" t="s">
        <v>39</v>
      </c>
      <c r="K29" s="51"/>
    </row>
    <row r="30" s="1" customFormat="1" ht="14.4" customHeight="1">
      <c r="B30" s="46"/>
      <c r="C30" s="47"/>
      <c r="D30" s="55" t="s">
        <v>40</v>
      </c>
      <c r="E30" s="55" t="s">
        <v>41</v>
      </c>
      <c r="F30" s="157">
        <f>ROUND(SUM(BE77:BE121), 2)</f>
        <v>0</v>
      </c>
      <c r="G30" s="47"/>
      <c r="H30" s="47"/>
      <c r="I30" s="158">
        <v>0.20999999999999999</v>
      </c>
      <c r="J30" s="157">
        <f>ROUND(ROUND((SUM(BE77:BE121)), 2)*I30, 2)</f>
        <v>0</v>
      </c>
      <c r="K30" s="51"/>
    </row>
    <row r="31" s="1" customFormat="1" ht="14.4" customHeight="1">
      <c r="B31" s="46"/>
      <c r="C31" s="47"/>
      <c r="D31" s="47"/>
      <c r="E31" s="55" t="s">
        <v>42</v>
      </c>
      <c r="F31" s="157">
        <f>ROUND(SUM(BF77:BF121), 2)</f>
        <v>0</v>
      </c>
      <c r="G31" s="47"/>
      <c r="H31" s="47"/>
      <c r="I31" s="158">
        <v>0.14999999999999999</v>
      </c>
      <c r="J31" s="157">
        <f>ROUND(ROUND((SUM(BF77:BF121)),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43</v>
      </c>
      <c r="F32" s="157">
        <f>ROUND(SUM(BG77:BG121),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44</v>
      </c>
      <c r="F33" s="157">
        <f>ROUND(SUM(BH77:BH121),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45</v>
      </c>
      <c r="F34" s="157">
        <f>ROUND(SUM(BI77:BI121),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46</v>
      </c>
      <c r="E36" s="98"/>
      <c r="F36" s="98"/>
      <c r="G36" s="161" t="s">
        <v>47</v>
      </c>
      <c r="H36" s="162" t="s">
        <v>48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96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HORŠICE , DVT PŘÍCHOVICKÝ POTOK, Ř.KM 5,650 - 5,745 OPRAVA OPEVNĚNÍ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94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03 - Vedlejší a ostatní náklady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 xml:space="preserve">Horšice </v>
      </c>
      <c r="G49" s="47"/>
      <c r="H49" s="47"/>
      <c r="I49" s="146" t="s">
        <v>25</v>
      </c>
      <c r="J49" s="147" t="str">
        <f>IF(J12="","",J12)</f>
        <v>11. 6. 2018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 xml:space="preserve"> </v>
      </c>
      <c r="G51" s="47"/>
      <c r="H51" s="47"/>
      <c r="I51" s="146" t="s">
        <v>33</v>
      </c>
      <c r="J51" s="44" t="str">
        <f>E21</f>
        <v xml:space="preserve"> 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97</v>
      </c>
      <c r="D54" s="159"/>
      <c r="E54" s="159"/>
      <c r="F54" s="159"/>
      <c r="G54" s="159"/>
      <c r="H54" s="159"/>
      <c r="I54" s="173"/>
      <c r="J54" s="174" t="s">
        <v>98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99</v>
      </c>
      <c r="D56" s="47"/>
      <c r="E56" s="47"/>
      <c r="F56" s="47"/>
      <c r="G56" s="47"/>
      <c r="H56" s="47"/>
      <c r="I56" s="144"/>
      <c r="J56" s="155">
        <f>J77</f>
        <v>0</v>
      </c>
      <c r="K56" s="51"/>
      <c r="AU56" s="24" t="s">
        <v>100</v>
      </c>
    </row>
    <row r="57" s="7" customFormat="1" ht="24.96" customHeight="1">
      <c r="B57" s="177"/>
      <c r="C57" s="178"/>
      <c r="D57" s="179" t="s">
        <v>507</v>
      </c>
      <c r="E57" s="180"/>
      <c r="F57" s="180"/>
      <c r="G57" s="180"/>
      <c r="H57" s="180"/>
      <c r="I57" s="181"/>
      <c r="J57" s="182">
        <f>J78</f>
        <v>0</v>
      </c>
      <c r="K57" s="183"/>
    </row>
    <row r="58" s="1" customFormat="1" ht="21.84" customHeight="1">
      <c r="B58" s="46"/>
      <c r="C58" s="47"/>
      <c r="D58" s="47"/>
      <c r="E58" s="47"/>
      <c r="F58" s="47"/>
      <c r="G58" s="47"/>
      <c r="H58" s="47"/>
      <c r="I58" s="144"/>
      <c r="J58" s="47"/>
      <c r="K58" s="51"/>
    </row>
    <row r="59" s="1" customFormat="1" ht="6.96" customHeight="1">
      <c r="B59" s="67"/>
      <c r="C59" s="68"/>
      <c r="D59" s="68"/>
      <c r="E59" s="68"/>
      <c r="F59" s="68"/>
      <c r="G59" s="68"/>
      <c r="H59" s="68"/>
      <c r="I59" s="166"/>
      <c r="J59" s="68"/>
      <c r="K59" s="69"/>
    </row>
    <row r="63" s="1" customFormat="1" ht="6.96" customHeight="1">
      <c r="B63" s="70"/>
      <c r="C63" s="71"/>
      <c r="D63" s="71"/>
      <c r="E63" s="71"/>
      <c r="F63" s="71"/>
      <c r="G63" s="71"/>
      <c r="H63" s="71"/>
      <c r="I63" s="169"/>
      <c r="J63" s="71"/>
      <c r="K63" s="71"/>
      <c r="L63" s="72"/>
    </row>
    <row r="64" s="1" customFormat="1" ht="36.96" customHeight="1">
      <c r="B64" s="46"/>
      <c r="C64" s="73" t="s">
        <v>111</v>
      </c>
      <c r="D64" s="74"/>
      <c r="E64" s="74"/>
      <c r="F64" s="74"/>
      <c r="G64" s="74"/>
      <c r="H64" s="74"/>
      <c r="I64" s="191"/>
      <c r="J64" s="74"/>
      <c r="K64" s="74"/>
      <c r="L64" s="72"/>
    </row>
    <row r="65" s="1" customFormat="1" ht="6.96" customHeight="1">
      <c r="B65" s="46"/>
      <c r="C65" s="74"/>
      <c r="D65" s="74"/>
      <c r="E65" s="74"/>
      <c r="F65" s="74"/>
      <c r="G65" s="74"/>
      <c r="H65" s="74"/>
      <c r="I65" s="191"/>
      <c r="J65" s="74"/>
      <c r="K65" s="74"/>
      <c r="L65" s="72"/>
    </row>
    <row r="66" s="1" customFormat="1" ht="14.4" customHeight="1">
      <c r="B66" s="46"/>
      <c r="C66" s="76" t="s">
        <v>18</v>
      </c>
      <c r="D66" s="74"/>
      <c r="E66" s="74"/>
      <c r="F66" s="74"/>
      <c r="G66" s="74"/>
      <c r="H66" s="74"/>
      <c r="I66" s="191"/>
      <c r="J66" s="74"/>
      <c r="K66" s="74"/>
      <c r="L66" s="72"/>
    </row>
    <row r="67" s="1" customFormat="1" ht="16.5" customHeight="1">
      <c r="B67" s="46"/>
      <c r="C67" s="74"/>
      <c r="D67" s="74"/>
      <c r="E67" s="192" t="str">
        <f>E7</f>
        <v>HORŠICE , DVT PŘÍCHOVICKÝ POTOK, Ř.KM 5,650 - 5,745 OPRAVA OPEVNĚNÍ</v>
      </c>
      <c r="F67" s="76"/>
      <c r="G67" s="76"/>
      <c r="H67" s="76"/>
      <c r="I67" s="191"/>
      <c r="J67" s="74"/>
      <c r="K67" s="74"/>
      <c r="L67" s="72"/>
    </row>
    <row r="68" s="1" customFormat="1" ht="14.4" customHeight="1">
      <c r="B68" s="46"/>
      <c r="C68" s="76" t="s">
        <v>94</v>
      </c>
      <c r="D68" s="74"/>
      <c r="E68" s="74"/>
      <c r="F68" s="74"/>
      <c r="G68" s="74"/>
      <c r="H68" s="74"/>
      <c r="I68" s="191"/>
      <c r="J68" s="74"/>
      <c r="K68" s="74"/>
      <c r="L68" s="72"/>
    </row>
    <row r="69" s="1" customFormat="1" ht="17.25" customHeight="1">
      <c r="B69" s="46"/>
      <c r="C69" s="74"/>
      <c r="D69" s="74"/>
      <c r="E69" s="82" t="str">
        <f>E9</f>
        <v>03 - Vedlejší a ostatní náklady</v>
      </c>
      <c r="F69" s="74"/>
      <c r="G69" s="74"/>
      <c r="H69" s="74"/>
      <c r="I69" s="191"/>
      <c r="J69" s="74"/>
      <c r="K69" s="74"/>
      <c r="L69" s="72"/>
    </row>
    <row r="70" s="1" customFormat="1" ht="6.96" customHeight="1">
      <c r="B70" s="46"/>
      <c r="C70" s="74"/>
      <c r="D70" s="74"/>
      <c r="E70" s="74"/>
      <c r="F70" s="74"/>
      <c r="G70" s="74"/>
      <c r="H70" s="74"/>
      <c r="I70" s="191"/>
      <c r="J70" s="74"/>
      <c r="K70" s="74"/>
      <c r="L70" s="72"/>
    </row>
    <row r="71" s="1" customFormat="1" ht="18" customHeight="1">
      <c r="B71" s="46"/>
      <c r="C71" s="76" t="s">
        <v>23</v>
      </c>
      <c r="D71" s="74"/>
      <c r="E71" s="74"/>
      <c r="F71" s="193" t="str">
        <f>F12</f>
        <v xml:space="preserve">Horšice </v>
      </c>
      <c r="G71" s="74"/>
      <c r="H71" s="74"/>
      <c r="I71" s="194" t="s">
        <v>25</v>
      </c>
      <c r="J71" s="85" t="str">
        <f>IF(J12="","",J12)</f>
        <v>11. 6. 2018</v>
      </c>
      <c r="K71" s="74"/>
      <c r="L71" s="72"/>
    </row>
    <row r="72" s="1" customFormat="1" ht="6.96" customHeight="1">
      <c r="B72" s="46"/>
      <c r="C72" s="74"/>
      <c r="D72" s="74"/>
      <c r="E72" s="74"/>
      <c r="F72" s="74"/>
      <c r="G72" s="74"/>
      <c r="H72" s="74"/>
      <c r="I72" s="191"/>
      <c r="J72" s="74"/>
      <c r="K72" s="74"/>
      <c r="L72" s="72"/>
    </row>
    <row r="73" s="1" customFormat="1">
      <c r="B73" s="46"/>
      <c r="C73" s="76" t="s">
        <v>27</v>
      </c>
      <c r="D73" s="74"/>
      <c r="E73" s="74"/>
      <c r="F73" s="193" t="str">
        <f>E15</f>
        <v xml:space="preserve"> </v>
      </c>
      <c r="G73" s="74"/>
      <c r="H73" s="74"/>
      <c r="I73" s="194" t="s">
        <v>33</v>
      </c>
      <c r="J73" s="193" t="str">
        <f>E21</f>
        <v xml:space="preserve"> </v>
      </c>
      <c r="K73" s="74"/>
      <c r="L73" s="72"/>
    </row>
    <row r="74" s="1" customFormat="1" ht="14.4" customHeight="1">
      <c r="B74" s="46"/>
      <c r="C74" s="76" t="s">
        <v>31</v>
      </c>
      <c r="D74" s="74"/>
      <c r="E74" s="74"/>
      <c r="F74" s="193" t="str">
        <f>IF(E18="","",E18)</f>
        <v/>
      </c>
      <c r="G74" s="74"/>
      <c r="H74" s="74"/>
      <c r="I74" s="191"/>
      <c r="J74" s="74"/>
      <c r="K74" s="74"/>
      <c r="L74" s="72"/>
    </row>
    <row r="75" s="1" customFormat="1" ht="10.32" customHeight="1">
      <c r="B75" s="46"/>
      <c r="C75" s="74"/>
      <c r="D75" s="74"/>
      <c r="E75" s="74"/>
      <c r="F75" s="74"/>
      <c r="G75" s="74"/>
      <c r="H75" s="74"/>
      <c r="I75" s="191"/>
      <c r="J75" s="74"/>
      <c r="K75" s="74"/>
      <c r="L75" s="72"/>
    </row>
    <row r="76" s="9" customFormat="1" ht="29.28" customHeight="1">
      <c r="B76" s="195"/>
      <c r="C76" s="196" t="s">
        <v>112</v>
      </c>
      <c r="D76" s="197" t="s">
        <v>55</v>
      </c>
      <c r="E76" s="197" t="s">
        <v>51</v>
      </c>
      <c r="F76" s="197" t="s">
        <v>113</v>
      </c>
      <c r="G76" s="197" t="s">
        <v>114</v>
      </c>
      <c r="H76" s="197" t="s">
        <v>115</v>
      </c>
      <c r="I76" s="198" t="s">
        <v>116</v>
      </c>
      <c r="J76" s="197" t="s">
        <v>98</v>
      </c>
      <c r="K76" s="199" t="s">
        <v>117</v>
      </c>
      <c r="L76" s="200"/>
      <c r="M76" s="102" t="s">
        <v>118</v>
      </c>
      <c r="N76" s="103" t="s">
        <v>40</v>
      </c>
      <c r="O76" s="103" t="s">
        <v>119</v>
      </c>
      <c r="P76" s="103" t="s">
        <v>120</v>
      </c>
      <c r="Q76" s="103" t="s">
        <v>121</v>
      </c>
      <c r="R76" s="103" t="s">
        <v>122</v>
      </c>
      <c r="S76" s="103" t="s">
        <v>123</v>
      </c>
      <c r="T76" s="104" t="s">
        <v>124</v>
      </c>
    </row>
    <row r="77" s="1" customFormat="1" ht="29.28" customHeight="1">
      <c r="B77" s="46"/>
      <c r="C77" s="108" t="s">
        <v>99</v>
      </c>
      <c r="D77" s="74"/>
      <c r="E77" s="74"/>
      <c r="F77" s="74"/>
      <c r="G77" s="74"/>
      <c r="H77" s="74"/>
      <c r="I77" s="191"/>
      <c r="J77" s="201">
        <f>BK77</f>
        <v>0</v>
      </c>
      <c r="K77" s="74"/>
      <c r="L77" s="72"/>
      <c r="M77" s="105"/>
      <c r="N77" s="106"/>
      <c r="O77" s="106"/>
      <c r="P77" s="202">
        <f>P78</f>
        <v>0</v>
      </c>
      <c r="Q77" s="106"/>
      <c r="R77" s="202">
        <f>R78</f>
        <v>0</v>
      </c>
      <c r="S77" s="106"/>
      <c r="T77" s="203">
        <f>T78</f>
        <v>0</v>
      </c>
      <c r="AT77" s="24" t="s">
        <v>69</v>
      </c>
      <c r="AU77" s="24" t="s">
        <v>100</v>
      </c>
      <c r="BK77" s="204">
        <f>BK78</f>
        <v>0</v>
      </c>
    </row>
    <row r="78" s="10" customFormat="1" ht="37.44" customHeight="1">
      <c r="B78" s="205"/>
      <c r="C78" s="206"/>
      <c r="D78" s="207" t="s">
        <v>69</v>
      </c>
      <c r="E78" s="208" t="s">
        <v>508</v>
      </c>
      <c r="F78" s="208" t="s">
        <v>509</v>
      </c>
      <c r="G78" s="206"/>
      <c r="H78" s="206"/>
      <c r="I78" s="209"/>
      <c r="J78" s="210">
        <f>BK78</f>
        <v>0</v>
      </c>
      <c r="K78" s="206"/>
      <c r="L78" s="211"/>
      <c r="M78" s="212"/>
      <c r="N78" s="213"/>
      <c r="O78" s="213"/>
      <c r="P78" s="214">
        <f>SUM(P79:P121)</f>
        <v>0</v>
      </c>
      <c r="Q78" s="213"/>
      <c r="R78" s="214">
        <f>SUM(R79:R121)</f>
        <v>0</v>
      </c>
      <c r="S78" s="213"/>
      <c r="T78" s="215">
        <f>SUM(T79:T121)</f>
        <v>0</v>
      </c>
      <c r="AR78" s="216" t="s">
        <v>157</v>
      </c>
      <c r="AT78" s="217" t="s">
        <v>69</v>
      </c>
      <c r="AU78" s="217" t="s">
        <v>70</v>
      </c>
      <c r="AY78" s="216" t="s">
        <v>127</v>
      </c>
      <c r="BK78" s="218">
        <f>SUM(BK79:BK121)</f>
        <v>0</v>
      </c>
    </row>
    <row r="79" s="1" customFormat="1" ht="16.5" customHeight="1">
      <c r="B79" s="46"/>
      <c r="C79" s="221" t="s">
        <v>78</v>
      </c>
      <c r="D79" s="221" t="s">
        <v>129</v>
      </c>
      <c r="E79" s="222" t="s">
        <v>510</v>
      </c>
      <c r="F79" s="223" t="s">
        <v>511</v>
      </c>
      <c r="G79" s="224" t="s">
        <v>132</v>
      </c>
      <c r="H79" s="225">
        <v>1</v>
      </c>
      <c r="I79" s="226"/>
      <c r="J79" s="225">
        <f>ROUND(I79*H79,2)</f>
        <v>0</v>
      </c>
      <c r="K79" s="223" t="s">
        <v>21</v>
      </c>
      <c r="L79" s="72"/>
      <c r="M79" s="227" t="s">
        <v>21</v>
      </c>
      <c r="N79" s="228" t="s">
        <v>41</v>
      </c>
      <c r="O79" s="47"/>
      <c r="P79" s="229">
        <f>O79*H79</f>
        <v>0</v>
      </c>
      <c r="Q79" s="229">
        <v>0</v>
      </c>
      <c r="R79" s="229">
        <f>Q79*H79</f>
        <v>0</v>
      </c>
      <c r="S79" s="229">
        <v>0</v>
      </c>
      <c r="T79" s="230">
        <f>S79*H79</f>
        <v>0</v>
      </c>
      <c r="AR79" s="24" t="s">
        <v>512</v>
      </c>
      <c r="AT79" s="24" t="s">
        <v>129</v>
      </c>
      <c r="AU79" s="24" t="s">
        <v>78</v>
      </c>
      <c r="AY79" s="24" t="s">
        <v>127</v>
      </c>
      <c r="BE79" s="231">
        <f>IF(N79="základní",J79,0)</f>
        <v>0</v>
      </c>
      <c r="BF79" s="231">
        <f>IF(N79="snížená",J79,0)</f>
        <v>0</v>
      </c>
      <c r="BG79" s="231">
        <f>IF(N79="zákl. přenesená",J79,0)</f>
        <v>0</v>
      </c>
      <c r="BH79" s="231">
        <f>IF(N79="sníž. přenesená",J79,0)</f>
        <v>0</v>
      </c>
      <c r="BI79" s="231">
        <f>IF(N79="nulová",J79,0)</f>
        <v>0</v>
      </c>
      <c r="BJ79" s="24" t="s">
        <v>78</v>
      </c>
      <c r="BK79" s="231">
        <f>ROUND(I79*H79,2)</f>
        <v>0</v>
      </c>
      <c r="BL79" s="24" t="s">
        <v>512</v>
      </c>
      <c r="BM79" s="24" t="s">
        <v>513</v>
      </c>
    </row>
    <row r="80" s="11" customFormat="1">
      <c r="B80" s="232"/>
      <c r="C80" s="233"/>
      <c r="D80" s="234" t="s">
        <v>135</v>
      </c>
      <c r="E80" s="235" t="s">
        <v>21</v>
      </c>
      <c r="F80" s="236" t="s">
        <v>514</v>
      </c>
      <c r="G80" s="233"/>
      <c r="H80" s="235" t="s">
        <v>21</v>
      </c>
      <c r="I80" s="237"/>
      <c r="J80" s="233"/>
      <c r="K80" s="233"/>
      <c r="L80" s="238"/>
      <c r="M80" s="239"/>
      <c r="N80" s="240"/>
      <c r="O80" s="240"/>
      <c r="P80" s="240"/>
      <c r="Q80" s="240"/>
      <c r="R80" s="240"/>
      <c r="S80" s="240"/>
      <c r="T80" s="241"/>
      <c r="AT80" s="242" t="s">
        <v>135</v>
      </c>
      <c r="AU80" s="242" t="s">
        <v>78</v>
      </c>
      <c r="AV80" s="11" t="s">
        <v>78</v>
      </c>
      <c r="AW80" s="11" t="s">
        <v>34</v>
      </c>
      <c r="AX80" s="11" t="s">
        <v>70</v>
      </c>
      <c r="AY80" s="242" t="s">
        <v>127</v>
      </c>
    </row>
    <row r="81" s="11" customFormat="1">
      <c r="B81" s="232"/>
      <c r="C81" s="233"/>
      <c r="D81" s="234" t="s">
        <v>135</v>
      </c>
      <c r="E81" s="235" t="s">
        <v>21</v>
      </c>
      <c r="F81" s="236" t="s">
        <v>515</v>
      </c>
      <c r="G81" s="233"/>
      <c r="H81" s="235" t="s">
        <v>21</v>
      </c>
      <c r="I81" s="237"/>
      <c r="J81" s="233"/>
      <c r="K81" s="233"/>
      <c r="L81" s="238"/>
      <c r="M81" s="239"/>
      <c r="N81" s="240"/>
      <c r="O81" s="240"/>
      <c r="P81" s="240"/>
      <c r="Q81" s="240"/>
      <c r="R81" s="240"/>
      <c r="S81" s="240"/>
      <c r="T81" s="241"/>
      <c r="AT81" s="242" t="s">
        <v>135</v>
      </c>
      <c r="AU81" s="242" t="s">
        <v>78</v>
      </c>
      <c r="AV81" s="11" t="s">
        <v>78</v>
      </c>
      <c r="AW81" s="11" t="s">
        <v>34</v>
      </c>
      <c r="AX81" s="11" t="s">
        <v>70</v>
      </c>
      <c r="AY81" s="242" t="s">
        <v>127</v>
      </c>
    </row>
    <row r="82" s="11" customFormat="1">
      <c r="B82" s="232"/>
      <c r="C82" s="233"/>
      <c r="D82" s="234" t="s">
        <v>135</v>
      </c>
      <c r="E82" s="235" t="s">
        <v>21</v>
      </c>
      <c r="F82" s="236" t="s">
        <v>516</v>
      </c>
      <c r="G82" s="233"/>
      <c r="H82" s="235" t="s">
        <v>21</v>
      </c>
      <c r="I82" s="237"/>
      <c r="J82" s="233"/>
      <c r="K82" s="233"/>
      <c r="L82" s="238"/>
      <c r="M82" s="239"/>
      <c r="N82" s="240"/>
      <c r="O82" s="240"/>
      <c r="P82" s="240"/>
      <c r="Q82" s="240"/>
      <c r="R82" s="240"/>
      <c r="S82" s="240"/>
      <c r="T82" s="241"/>
      <c r="AT82" s="242" t="s">
        <v>135</v>
      </c>
      <c r="AU82" s="242" t="s">
        <v>78</v>
      </c>
      <c r="AV82" s="11" t="s">
        <v>78</v>
      </c>
      <c r="AW82" s="11" t="s">
        <v>34</v>
      </c>
      <c r="AX82" s="11" t="s">
        <v>70</v>
      </c>
      <c r="AY82" s="242" t="s">
        <v>127</v>
      </c>
    </row>
    <row r="83" s="12" customFormat="1">
      <c r="B83" s="243"/>
      <c r="C83" s="244"/>
      <c r="D83" s="234" t="s">
        <v>135</v>
      </c>
      <c r="E83" s="245" t="s">
        <v>21</v>
      </c>
      <c r="F83" s="246" t="s">
        <v>140</v>
      </c>
      <c r="G83" s="244"/>
      <c r="H83" s="247">
        <v>1</v>
      </c>
      <c r="I83" s="248"/>
      <c r="J83" s="244"/>
      <c r="K83" s="244"/>
      <c r="L83" s="249"/>
      <c r="M83" s="250"/>
      <c r="N83" s="251"/>
      <c r="O83" s="251"/>
      <c r="P83" s="251"/>
      <c r="Q83" s="251"/>
      <c r="R83" s="251"/>
      <c r="S83" s="251"/>
      <c r="T83" s="252"/>
      <c r="AT83" s="253" t="s">
        <v>135</v>
      </c>
      <c r="AU83" s="253" t="s">
        <v>78</v>
      </c>
      <c r="AV83" s="12" t="s">
        <v>80</v>
      </c>
      <c r="AW83" s="12" t="s">
        <v>34</v>
      </c>
      <c r="AX83" s="12" t="s">
        <v>78</v>
      </c>
      <c r="AY83" s="253" t="s">
        <v>127</v>
      </c>
    </row>
    <row r="84" s="1" customFormat="1" ht="16.5" customHeight="1">
      <c r="B84" s="46"/>
      <c r="C84" s="221" t="s">
        <v>80</v>
      </c>
      <c r="D84" s="221" t="s">
        <v>129</v>
      </c>
      <c r="E84" s="222" t="s">
        <v>517</v>
      </c>
      <c r="F84" s="223" t="s">
        <v>518</v>
      </c>
      <c r="G84" s="224" t="s">
        <v>132</v>
      </c>
      <c r="H84" s="225">
        <v>1</v>
      </c>
      <c r="I84" s="226"/>
      <c r="J84" s="225">
        <f>ROUND(I84*H84,2)</f>
        <v>0</v>
      </c>
      <c r="K84" s="223" t="s">
        <v>21</v>
      </c>
      <c r="L84" s="72"/>
      <c r="M84" s="227" t="s">
        <v>21</v>
      </c>
      <c r="N84" s="228" t="s">
        <v>41</v>
      </c>
      <c r="O84" s="47"/>
      <c r="P84" s="229">
        <f>O84*H84</f>
        <v>0</v>
      </c>
      <c r="Q84" s="229">
        <v>0</v>
      </c>
      <c r="R84" s="229">
        <f>Q84*H84</f>
        <v>0</v>
      </c>
      <c r="S84" s="229">
        <v>0</v>
      </c>
      <c r="T84" s="230">
        <f>S84*H84</f>
        <v>0</v>
      </c>
      <c r="AR84" s="24" t="s">
        <v>512</v>
      </c>
      <c r="AT84" s="24" t="s">
        <v>129</v>
      </c>
      <c r="AU84" s="24" t="s">
        <v>78</v>
      </c>
      <c r="AY84" s="24" t="s">
        <v>127</v>
      </c>
      <c r="BE84" s="231">
        <f>IF(N84="základní",J84,0)</f>
        <v>0</v>
      </c>
      <c r="BF84" s="231">
        <f>IF(N84="snížená",J84,0)</f>
        <v>0</v>
      </c>
      <c r="BG84" s="231">
        <f>IF(N84="zákl. přenesená",J84,0)</f>
        <v>0</v>
      </c>
      <c r="BH84" s="231">
        <f>IF(N84="sníž. přenesená",J84,0)</f>
        <v>0</v>
      </c>
      <c r="BI84" s="231">
        <f>IF(N84="nulová",J84,0)</f>
        <v>0</v>
      </c>
      <c r="BJ84" s="24" t="s">
        <v>78</v>
      </c>
      <c r="BK84" s="231">
        <f>ROUND(I84*H84,2)</f>
        <v>0</v>
      </c>
      <c r="BL84" s="24" t="s">
        <v>512</v>
      </c>
      <c r="BM84" s="24" t="s">
        <v>519</v>
      </c>
    </row>
    <row r="85" s="11" customFormat="1">
      <c r="B85" s="232"/>
      <c r="C85" s="233"/>
      <c r="D85" s="234" t="s">
        <v>135</v>
      </c>
      <c r="E85" s="235" t="s">
        <v>21</v>
      </c>
      <c r="F85" s="236" t="s">
        <v>520</v>
      </c>
      <c r="G85" s="233"/>
      <c r="H85" s="235" t="s">
        <v>21</v>
      </c>
      <c r="I85" s="237"/>
      <c r="J85" s="233"/>
      <c r="K85" s="233"/>
      <c r="L85" s="238"/>
      <c r="M85" s="239"/>
      <c r="N85" s="240"/>
      <c r="O85" s="240"/>
      <c r="P85" s="240"/>
      <c r="Q85" s="240"/>
      <c r="R85" s="240"/>
      <c r="S85" s="240"/>
      <c r="T85" s="241"/>
      <c r="AT85" s="242" t="s">
        <v>135</v>
      </c>
      <c r="AU85" s="242" t="s">
        <v>78</v>
      </c>
      <c r="AV85" s="11" t="s">
        <v>78</v>
      </c>
      <c r="AW85" s="11" t="s">
        <v>34</v>
      </c>
      <c r="AX85" s="11" t="s">
        <v>70</v>
      </c>
      <c r="AY85" s="242" t="s">
        <v>127</v>
      </c>
    </row>
    <row r="86" s="11" customFormat="1">
      <c r="B86" s="232"/>
      <c r="C86" s="233"/>
      <c r="D86" s="234" t="s">
        <v>135</v>
      </c>
      <c r="E86" s="235" t="s">
        <v>21</v>
      </c>
      <c r="F86" s="236" t="s">
        <v>521</v>
      </c>
      <c r="G86" s="233"/>
      <c r="H86" s="235" t="s">
        <v>21</v>
      </c>
      <c r="I86" s="237"/>
      <c r="J86" s="233"/>
      <c r="K86" s="233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135</v>
      </c>
      <c r="AU86" s="242" t="s">
        <v>78</v>
      </c>
      <c r="AV86" s="11" t="s">
        <v>78</v>
      </c>
      <c r="AW86" s="11" t="s">
        <v>34</v>
      </c>
      <c r="AX86" s="11" t="s">
        <v>70</v>
      </c>
      <c r="AY86" s="242" t="s">
        <v>127</v>
      </c>
    </row>
    <row r="87" s="12" customFormat="1">
      <c r="B87" s="243"/>
      <c r="C87" s="244"/>
      <c r="D87" s="234" t="s">
        <v>135</v>
      </c>
      <c r="E87" s="245" t="s">
        <v>21</v>
      </c>
      <c r="F87" s="246" t="s">
        <v>140</v>
      </c>
      <c r="G87" s="244"/>
      <c r="H87" s="247">
        <v>1</v>
      </c>
      <c r="I87" s="248"/>
      <c r="J87" s="244"/>
      <c r="K87" s="244"/>
      <c r="L87" s="249"/>
      <c r="M87" s="250"/>
      <c r="N87" s="251"/>
      <c r="O87" s="251"/>
      <c r="P87" s="251"/>
      <c r="Q87" s="251"/>
      <c r="R87" s="251"/>
      <c r="S87" s="251"/>
      <c r="T87" s="252"/>
      <c r="AT87" s="253" t="s">
        <v>135</v>
      </c>
      <c r="AU87" s="253" t="s">
        <v>78</v>
      </c>
      <c r="AV87" s="12" t="s">
        <v>80</v>
      </c>
      <c r="AW87" s="12" t="s">
        <v>34</v>
      </c>
      <c r="AX87" s="12" t="s">
        <v>78</v>
      </c>
      <c r="AY87" s="253" t="s">
        <v>127</v>
      </c>
    </row>
    <row r="88" s="1" customFormat="1" ht="16.5" customHeight="1">
      <c r="B88" s="46"/>
      <c r="C88" s="221" t="s">
        <v>144</v>
      </c>
      <c r="D88" s="221" t="s">
        <v>129</v>
      </c>
      <c r="E88" s="222" t="s">
        <v>522</v>
      </c>
      <c r="F88" s="223" t="s">
        <v>523</v>
      </c>
      <c r="G88" s="224" t="s">
        <v>132</v>
      </c>
      <c r="H88" s="225">
        <v>1</v>
      </c>
      <c r="I88" s="226"/>
      <c r="J88" s="225">
        <f>ROUND(I88*H88,2)</f>
        <v>0</v>
      </c>
      <c r="K88" s="223" t="s">
        <v>21</v>
      </c>
      <c r="L88" s="72"/>
      <c r="M88" s="227" t="s">
        <v>21</v>
      </c>
      <c r="N88" s="228" t="s">
        <v>41</v>
      </c>
      <c r="O88" s="47"/>
      <c r="P88" s="229">
        <f>O88*H88</f>
        <v>0</v>
      </c>
      <c r="Q88" s="229">
        <v>0</v>
      </c>
      <c r="R88" s="229">
        <f>Q88*H88</f>
        <v>0</v>
      </c>
      <c r="S88" s="229">
        <v>0</v>
      </c>
      <c r="T88" s="230">
        <f>S88*H88</f>
        <v>0</v>
      </c>
      <c r="AR88" s="24" t="s">
        <v>512</v>
      </c>
      <c r="AT88" s="24" t="s">
        <v>129</v>
      </c>
      <c r="AU88" s="24" t="s">
        <v>78</v>
      </c>
      <c r="AY88" s="24" t="s">
        <v>127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4" t="s">
        <v>78</v>
      </c>
      <c r="BK88" s="231">
        <f>ROUND(I88*H88,2)</f>
        <v>0</v>
      </c>
      <c r="BL88" s="24" t="s">
        <v>512</v>
      </c>
      <c r="BM88" s="24" t="s">
        <v>524</v>
      </c>
    </row>
    <row r="89" s="11" customFormat="1">
      <c r="B89" s="232"/>
      <c r="C89" s="233"/>
      <c r="D89" s="234" t="s">
        <v>135</v>
      </c>
      <c r="E89" s="235" t="s">
        <v>21</v>
      </c>
      <c r="F89" s="236" t="s">
        <v>525</v>
      </c>
      <c r="G89" s="233"/>
      <c r="H89" s="235" t="s">
        <v>21</v>
      </c>
      <c r="I89" s="237"/>
      <c r="J89" s="233"/>
      <c r="K89" s="233"/>
      <c r="L89" s="238"/>
      <c r="M89" s="239"/>
      <c r="N89" s="240"/>
      <c r="O89" s="240"/>
      <c r="P89" s="240"/>
      <c r="Q89" s="240"/>
      <c r="R89" s="240"/>
      <c r="S89" s="240"/>
      <c r="T89" s="241"/>
      <c r="AT89" s="242" t="s">
        <v>135</v>
      </c>
      <c r="AU89" s="242" t="s">
        <v>78</v>
      </c>
      <c r="AV89" s="11" t="s">
        <v>78</v>
      </c>
      <c r="AW89" s="11" t="s">
        <v>34</v>
      </c>
      <c r="AX89" s="11" t="s">
        <v>70</v>
      </c>
      <c r="AY89" s="242" t="s">
        <v>127</v>
      </c>
    </row>
    <row r="90" s="12" customFormat="1">
      <c r="B90" s="243"/>
      <c r="C90" s="244"/>
      <c r="D90" s="234" t="s">
        <v>135</v>
      </c>
      <c r="E90" s="245" t="s">
        <v>21</v>
      </c>
      <c r="F90" s="246" t="s">
        <v>140</v>
      </c>
      <c r="G90" s="244"/>
      <c r="H90" s="247">
        <v>1</v>
      </c>
      <c r="I90" s="248"/>
      <c r="J90" s="244"/>
      <c r="K90" s="244"/>
      <c r="L90" s="249"/>
      <c r="M90" s="250"/>
      <c r="N90" s="251"/>
      <c r="O90" s="251"/>
      <c r="P90" s="251"/>
      <c r="Q90" s="251"/>
      <c r="R90" s="251"/>
      <c r="S90" s="251"/>
      <c r="T90" s="252"/>
      <c r="AT90" s="253" t="s">
        <v>135</v>
      </c>
      <c r="AU90" s="253" t="s">
        <v>78</v>
      </c>
      <c r="AV90" s="12" t="s">
        <v>80</v>
      </c>
      <c r="AW90" s="12" t="s">
        <v>34</v>
      </c>
      <c r="AX90" s="12" t="s">
        <v>78</v>
      </c>
      <c r="AY90" s="253" t="s">
        <v>127</v>
      </c>
    </row>
    <row r="91" s="1" customFormat="1" ht="16.5" customHeight="1">
      <c r="B91" s="46"/>
      <c r="C91" s="221" t="s">
        <v>133</v>
      </c>
      <c r="D91" s="221" t="s">
        <v>129</v>
      </c>
      <c r="E91" s="222" t="s">
        <v>526</v>
      </c>
      <c r="F91" s="223" t="s">
        <v>527</v>
      </c>
      <c r="G91" s="224" t="s">
        <v>132</v>
      </c>
      <c r="H91" s="225">
        <v>1</v>
      </c>
      <c r="I91" s="226"/>
      <c r="J91" s="225">
        <f>ROUND(I91*H91,2)</f>
        <v>0</v>
      </c>
      <c r="K91" s="223" t="s">
        <v>21</v>
      </c>
      <c r="L91" s="72"/>
      <c r="M91" s="227" t="s">
        <v>21</v>
      </c>
      <c r="N91" s="228" t="s">
        <v>41</v>
      </c>
      <c r="O91" s="47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4" t="s">
        <v>512</v>
      </c>
      <c r="AT91" s="24" t="s">
        <v>129</v>
      </c>
      <c r="AU91" s="24" t="s">
        <v>78</v>
      </c>
      <c r="AY91" s="24" t="s">
        <v>127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4" t="s">
        <v>78</v>
      </c>
      <c r="BK91" s="231">
        <f>ROUND(I91*H91,2)</f>
        <v>0</v>
      </c>
      <c r="BL91" s="24" t="s">
        <v>512</v>
      </c>
      <c r="BM91" s="24" t="s">
        <v>528</v>
      </c>
    </row>
    <row r="92" s="11" customFormat="1">
      <c r="B92" s="232"/>
      <c r="C92" s="233"/>
      <c r="D92" s="234" t="s">
        <v>135</v>
      </c>
      <c r="E92" s="235" t="s">
        <v>21</v>
      </c>
      <c r="F92" s="236" t="s">
        <v>529</v>
      </c>
      <c r="G92" s="233"/>
      <c r="H92" s="235" t="s">
        <v>21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135</v>
      </c>
      <c r="AU92" s="242" t="s">
        <v>78</v>
      </c>
      <c r="AV92" s="11" t="s">
        <v>78</v>
      </c>
      <c r="AW92" s="11" t="s">
        <v>34</v>
      </c>
      <c r="AX92" s="11" t="s">
        <v>70</v>
      </c>
      <c r="AY92" s="242" t="s">
        <v>127</v>
      </c>
    </row>
    <row r="93" s="12" customFormat="1">
      <c r="B93" s="243"/>
      <c r="C93" s="244"/>
      <c r="D93" s="234" t="s">
        <v>135</v>
      </c>
      <c r="E93" s="245" t="s">
        <v>21</v>
      </c>
      <c r="F93" s="246" t="s">
        <v>140</v>
      </c>
      <c r="G93" s="244"/>
      <c r="H93" s="247">
        <v>1</v>
      </c>
      <c r="I93" s="248"/>
      <c r="J93" s="244"/>
      <c r="K93" s="244"/>
      <c r="L93" s="249"/>
      <c r="M93" s="250"/>
      <c r="N93" s="251"/>
      <c r="O93" s="251"/>
      <c r="P93" s="251"/>
      <c r="Q93" s="251"/>
      <c r="R93" s="251"/>
      <c r="S93" s="251"/>
      <c r="T93" s="252"/>
      <c r="AT93" s="253" t="s">
        <v>135</v>
      </c>
      <c r="AU93" s="253" t="s">
        <v>78</v>
      </c>
      <c r="AV93" s="12" t="s">
        <v>80</v>
      </c>
      <c r="AW93" s="12" t="s">
        <v>34</v>
      </c>
      <c r="AX93" s="12" t="s">
        <v>78</v>
      </c>
      <c r="AY93" s="253" t="s">
        <v>127</v>
      </c>
    </row>
    <row r="94" s="1" customFormat="1" ht="16.5" customHeight="1">
      <c r="B94" s="46"/>
      <c r="C94" s="221" t="s">
        <v>157</v>
      </c>
      <c r="D94" s="221" t="s">
        <v>129</v>
      </c>
      <c r="E94" s="222" t="s">
        <v>530</v>
      </c>
      <c r="F94" s="223" t="s">
        <v>531</v>
      </c>
      <c r="G94" s="224" t="s">
        <v>132</v>
      </c>
      <c r="H94" s="225">
        <v>1</v>
      </c>
      <c r="I94" s="226"/>
      <c r="J94" s="225">
        <f>ROUND(I94*H94,2)</f>
        <v>0</v>
      </c>
      <c r="K94" s="223" t="s">
        <v>21</v>
      </c>
      <c r="L94" s="72"/>
      <c r="M94" s="227" t="s">
        <v>21</v>
      </c>
      <c r="N94" s="228" t="s">
        <v>41</v>
      </c>
      <c r="O94" s="47"/>
      <c r="P94" s="229">
        <f>O94*H94</f>
        <v>0</v>
      </c>
      <c r="Q94" s="229">
        <v>0</v>
      </c>
      <c r="R94" s="229">
        <f>Q94*H94</f>
        <v>0</v>
      </c>
      <c r="S94" s="229">
        <v>0</v>
      </c>
      <c r="T94" s="230">
        <f>S94*H94</f>
        <v>0</v>
      </c>
      <c r="AR94" s="24" t="s">
        <v>512</v>
      </c>
      <c r="AT94" s="24" t="s">
        <v>129</v>
      </c>
      <c r="AU94" s="24" t="s">
        <v>78</v>
      </c>
      <c r="AY94" s="24" t="s">
        <v>127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24" t="s">
        <v>78</v>
      </c>
      <c r="BK94" s="231">
        <f>ROUND(I94*H94,2)</f>
        <v>0</v>
      </c>
      <c r="BL94" s="24" t="s">
        <v>512</v>
      </c>
      <c r="BM94" s="24" t="s">
        <v>532</v>
      </c>
    </row>
    <row r="95" s="11" customFormat="1">
      <c r="B95" s="232"/>
      <c r="C95" s="233"/>
      <c r="D95" s="234" t="s">
        <v>135</v>
      </c>
      <c r="E95" s="235" t="s">
        <v>21</v>
      </c>
      <c r="F95" s="236" t="s">
        <v>533</v>
      </c>
      <c r="G95" s="233"/>
      <c r="H95" s="235" t="s">
        <v>21</v>
      </c>
      <c r="I95" s="237"/>
      <c r="J95" s="233"/>
      <c r="K95" s="233"/>
      <c r="L95" s="238"/>
      <c r="M95" s="239"/>
      <c r="N95" s="240"/>
      <c r="O95" s="240"/>
      <c r="P95" s="240"/>
      <c r="Q95" s="240"/>
      <c r="R95" s="240"/>
      <c r="S95" s="240"/>
      <c r="T95" s="241"/>
      <c r="AT95" s="242" t="s">
        <v>135</v>
      </c>
      <c r="AU95" s="242" t="s">
        <v>78</v>
      </c>
      <c r="AV95" s="11" t="s">
        <v>78</v>
      </c>
      <c r="AW95" s="11" t="s">
        <v>34</v>
      </c>
      <c r="AX95" s="11" t="s">
        <v>70</v>
      </c>
      <c r="AY95" s="242" t="s">
        <v>127</v>
      </c>
    </row>
    <row r="96" s="12" customFormat="1">
      <c r="B96" s="243"/>
      <c r="C96" s="244"/>
      <c r="D96" s="234" t="s">
        <v>135</v>
      </c>
      <c r="E96" s="245" t="s">
        <v>21</v>
      </c>
      <c r="F96" s="246" t="s">
        <v>140</v>
      </c>
      <c r="G96" s="244"/>
      <c r="H96" s="247">
        <v>1</v>
      </c>
      <c r="I96" s="248"/>
      <c r="J96" s="244"/>
      <c r="K96" s="244"/>
      <c r="L96" s="249"/>
      <c r="M96" s="250"/>
      <c r="N96" s="251"/>
      <c r="O96" s="251"/>
      <c r="P96" s="251"/>
      <c r="Q96" s="251"/>
      <c r="R96" s="251"/>
      <c r="S96" s="251"/>
      <c r="T96" s="252"/>
      <c r="AT96" s="253" t="s">
        <v>135</v>
      </c>
      <c r="AU96" s="253" t="s">
        <v>78</v>
      </c>
      <c r="AV96" s="12" t="s">
        <v>80</v>
      </c>
      <c r="AW96" s="12" t="s">
        <v>34</v>
      </c>
      <c r="AX96" s="12" t="s">
        <v>78</v>
      </c>
      <c r="AY96" s="253" t="s">
        <v>127</v>
      </c>
    </row>
    <row r="97" s="1" customFormat="1" ht="16.5" customHeight="1">
      <c r="B97" s="46"/>
      <c r="C97" s="221" t="s">
        <v>163</v>
      </c>
      <c r="D97" s="221" t="s">
        <v>129</v>
      </c>
      <c r="E97" s="222" t="s">
        <v>534</v>
      </c>
      <c r="F97" s="223" t="s">
        <v>535</v>
      </c>
      <c r="G97" s="224" t="s">
        <v>132</v>
      </c>
      <c r="H97" s="225">
        <v>1</v>
      </c>
      <c r="I97" s="226"/>
      <c r="J97" s="225">
        <f>ROUND(I97*H97,2)</f>
        <v>0</v>
      </c>
      <c r="K97" s="223" t="s">
        <v>21</v>
      </c>
      <c r="L97" s="72"/>
      <c r="M97" s="227" t="s">
        <v>21</v>
      </c>
      <c r="N97" s="228" t="s">
        <v>41</v>
      </c>
      <c r="O97" s="47"/>
      <c r="P97" s="229">
        <f>O97*H97</f>
        <v>0</v>
      </c>
      <c r="Q97" s="229">
        <v>0</v>
      </c>
      <c r="R97" s="229">
        <f>Q97*H97</f>
        <v>0</v>
      </c>
      <c r="S97" s="229">
        <v>0</v>
      </c>
      <c r="T97" s="230">
        <f>S97*H97</f>
        <v>0</v>
      </c>
      <c r="AR97" s="24" t="s">
        <v>512</v>
      </c>
      <c r="AT97" s="24" t="s">
        <v>129</v>
      </c>
      <c r="AU97" s="24" t="s">
        <v>78</v>
      </c>
      <c r="AY97" s="24" t="s">
        <v>127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24" t="s">
        <v>78</v>
      </c>
      <c r="BK97" s="231">
        <f>ROUND(I97*H97,2)</f>
        <v>0</v>
      </c>
      <c r="BL97" s="24" t="s">
        <v>512</v>
      </c>
      <c r="BM97" s="24" t="s">
        <v>536</v>
      </c>
    </row>
    <row r="98" s="11" customFormat="1">
      <c r="B98" s="232"/>
      <c r="C98" s="233"/>
      <c r="D98" s="234" t="s">
        <v>135</v>
      </c>
      <c r="E98" s="235" t="s">
        <v>21</v>
      </c>
      <c r="F98" s="236" t="s">
        <v>537</v>
      </c>
      <c r="G98" s="233"/>
      <c r="H98" s="235" t="s">
        <v>21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AT98" s="242" t="s">
        <v>135</v>
      </c>
      <c r="AU98" s="242" t="s">
        <v>78</v>
      </c>
      <c r="AV98" s="11" t="s">
        <v>78</v>
      </c>
      <c r="AW98" s="11" t="s">
        <v>34</v>
      </c>
      <c r="AX98" s="11" t="s">
        <v>70</v>
      </c>
      <c r="AY98" s="242" t="s">
        <v>127</v>
      </c>
    </row>
    <row r="99" s="11" customFormat="1">
      <c r="B99" s="232"/>
      <c r="C99" s="233"/>
      <c r="D99" s="234" t="s">
        <v>135</v>
      </c>
      <c r="E99" s="235" t="s">
        <v>21</v>
      </c>
      <c r="F99" s="236" t="s">
        <v>538</v>
      </c>
      <c r="G99" s="233"/>
      <c r="H99" s="235" t="s">
        <v>21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AT99" s="242" t="s">
        <v>135</v>
      </c>
      <c r="AU99" s="242" t="s">
        <v>78</v>
      </c>
      <c r="AV99" s="11" t="s">
        <v>78</v>
      </c>
      <c r="AW99" s="11" t="s">
        <v>34</v>
      </c>
      <c r="AX99" s="11" t="s">
        <v>70</v>
      </c>
      <c r="AY99" s="242" t="s">
        <v>127</v>
      </c>
    </row>
    <row r="100" s="12" customFormat="1">
      <c r="B100" s="243"/>
      <c r="C100" s="244"/>
      <c r="D100" s="234" t="s">
        <v>135</v>
      </c>
      <c r="E100" s="245" t="s">
        <v>21</v>
      </c>
      <c r="F100" s="246" t="s">
        <v>140</v>
      </c>
      <c r="G100" s="244"/>
      <c r="H100" s="247">
        <v>1</v>
      </c>
      <c r="I100" s="248"/>
      <c r="J100" s="244"/>
      <c r="K100" s="244"/>
      <c r="L100" s="249"/>
      <c r="M100" s="250"/>
      <c r="N100" s="251"/>
      <c r="O100" s="251"/>
      <c r="P100" s="251"/>
      <c r="Q100" s="251"/>
      <c r="R100" s="251"/>
      <c r="S100" s="251"/>
      <c r="T100" s="252"/>
      <c r="AT100" s="253" t="s">
        <v>135</v>
      </c>
      <c r="AU100" s="253" t="s">
        <v>78</v>
      </c>
      <c r="AV100" s="12" t="s">
        <v>80</v>
      </c>
      <c r="AW100" s="12" t="s">
        <v>34</v>
      </c>
      <c r="AX100" s="12" t="s">
        <v>78</v>
      </c>
      <c r="AY100" s="253" t="s">
        <v>127</v>
      </c>
    </row>
    <row r="101" s="1" customFormat="1" ht="16.5" customHeight="1">
      <c r="B101" s="46"/>
      <c r="C101" s="221" t="s">
        <v>167</v>
      </c>
      <c r="D101" s="221" t="s">
        <v>129</v>
      </c>
      <c r="E101" s="222" t="s">
        <v>539</v>
      </c>
      <c r="F101" s="223" t="s">
        <v>540</v>
      </c>
      <c r="G101" s="224" t="s">
        <v>132</v>
      </c>
      <c r="H101" s="225">
        <v>1</v>
      </c>
      <c r="I101" s="226"/>
      <c r="J101" s="225">
        <f>ROUND(I101*H101,2)</f>
        <v>0</v>
      </c>
      <c r="K101" s="223" t="s">
        <v>21</v>
      </c>
      <c r="L101" s="72"/>
      <c r="M101" s="227" t="s">
        <v>21</v>
      </c>
      <c r="N101" s="228" t="s">
        <v>41</v>
      </c>
      <c r="O101" s="47"/>
      <c r="P101" s="229">
        <f>O101*H101</f>
        <v>0</v>
      </c>
      <c r="Q101" s="229">
        <v>0</v>
      </c>
      <c r="R101" s="229">
        <f>Q101*H101</f>
        <v>0</v>
      </c>
      <c r="S101" s="229">
        <v>0</v>
      </c>
      <c r="T101" s="230">
        <f>S101*H101</f>
        <v>0</v>
      </c>
      <c r="AR101" s="24" t="s">
        <v>512</v>
      </c>
      <c r="AT101" s="24" t="s">
        <v>129</v>
      </c>
      <c r="AU101" s="24" t="s">
        <v>78</v>
      </c>
      <c r="AY101" s="24" t="s">
        <v>127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24" t="s">
        <v>78</v>
      </c>
      <c r="BK101" s="231">
        <f>ROUND(I101*H101,2)</f>
        <v>0</v>
      </c>
      <c r="BL101" s="24" t="s">
        <v>512</v>
      </c>
      <c r="BM101" s="24" t="s">
        <v>541</v>
      </c>
    </row>
    <row r="102" s="11" customFormat="1">
      <c r="B102" s="232"/>
      <c r="C102" s="233"/>
      <c r="D102" s="234" t="s">
        <v>135</v>
      </c>
      <c r="E102" s="235" t="s">
        <v>21</v>
      </c>
      <c r="F102" s="236" t="s">
        <v>542</v>
      </c>
      <c r="G102" s="233"/>
      <c r="H102" s="235" t="s">
        <v>21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AT102" s="242" t="s">
        <v>135</v>
      </c>
      <c r="AU102" s="242" t="s">
        <v>78</v>
      </c>
      <c r="AV102" s="11" t="s">
        <v>78</v>
      </c>
      <c r="AW102" s="11" t="s">
        <v>34</v>
      </c>
      <c r="AX102" s="11" t="s">
        <v>70</v>
      </c>
      <c r="AY102" s="242" t="s">
        <v>127</v>
      </c>
    </row>
    <row r="103" s="11" customFormat="1">
      <c r="B103" s="232"/>
      <c r="C103" s="233"/>
      <c r="D103" s="234" t="s">
        <v>135</v>
      </c>
      <c r="E103" s="235" t="s">
        <v>21</v>
      </c>
      <c r="F103" s="236" t="s">
        <v>543</v>
      </c>
      <c r="G103" s="233"/>
      <c r="H103" s="235" t="s">
        <v>21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AT103" s="242" t="s">
        <v>135</v>
      </c>
      <c r="AU103" s="242" t="s">
        <v>78</v>
      </c>
      <c r="AV103" s="11" t="s">
        <v>78</v>
      </c>
      <c r="AW103" s="11" t="s">
        <v>34</v>
      </c>
      <c r="AX103" s="11" t="s">
        <v>70</v>
      </c>
      <c r="AY103" s="242" t="s">
        <v>127</v>
      </c>
    </row>
    <row r="104" s="12" customFormat="1">
      <c r="B104" s="243"/>
      <c r="C104" s="244"/>
      <c r="D104" s="234" t="s">
        <v>135</v>
      </c>
      <c r="E104" s="245" t="s">
        <v>21</v>
      </c>
      <c r="F104" s="246" t="s">
        <v>140</v>
      </c>
      <c r="G104" s="244"/>
      <c r="H104" s="247">
        <v>1</v>
      </c>
      <c r="I104" s="248"/>
      <c r="J104" s="244"/>
      <c r="K104" s="244"/>
      <c r="L104" s="249"/>
      <c r="M104" s="250"/>
      <c r="N104" s="251"/>
      <c r="O104" s="251"/>
      <c r="P104" s="251"/>
      <c r="Q104" s="251"/>
      <c r="R104" s="251"/>
      <c r="S104" s="251"/>
      <c r="T104" s="252"/>
      <c r="AT104" s="253" t="s">
        <v>135</v>
      </c>
      <c r="AU104" s="253" t="s">
        <v>78</v>
      </c>
      <c r="AV104" s="12" t="s">
        <v>80</v>
      </c>
      <c r="AW104" s="12" t="s">
        <v>34</v>
      </c>
      <c r="AX104" s="12" t="s">
        <v>78</v>
      </c>
      <c r="AY104" s="253" t="s">
        <v>127</v>
      </c>
    </row>
    <row r="105" s="1" customFormat="1" ht="16.5" customHeight="1">
      <c r="B105" s="46"/>
      <c r="C105" s="221" t="s">
        <v>173</v>
      </c>
      <c r="D105" s="221" t="s">
        <v>129</v>
      </c>
      <c r="E105" s="222" t="s">
        <v>544</v>
      </c>
      <c r="F105" s="223" t="s">
        <v>545</v>
      </c>
      <c r="G105" s="224" t="s">
        <v>132</v>
      </c>
      <c r="H105" s="225">
        <v>1</v>
      </c>
      <c r="I105" s="226"/>
      <c r="J105" s="225">
        <f>ROUND(I105*H105,2)</f>
        <v>0</v>
      </c>
      <c r="K105" s="223" t="s">
        <v>21</v>
      </c>
      <c r="L105" s="72"/>
      <c r="M105" s="227" t="s">
        <v>21</v>
      </c>
      <c r="N105" s="228" t="s">
        <v>41</v>
      </c>
      <c r="O105" s="47"/>
      <c r="P105" s="229">
        <f>O105*H105</f>
        <v>0</v>
      </c>
      <c r="Q105" s="229">
        <v>0</v>
      </c>
      <c r="R105" s="229">
        <f>Q105*H105</f>
        <v>0</v>
      </c>
      <c r="S105" s="229">
        <v>0</v>
      </c>
      <c r="T105" s="230">
        <f>S105*H105</f>
        <v>0</v>
      </c>
      <c r="AR105" s="24" t="s">
        <v>512</v>
      </c>
      <c r="AT105" s="24" t="s">
        <v>129</v>
      </c>
      <c r="AU105" s="24" t="s">
        <v>78</v>
      </c>
      <c r="AY105" s="24" t="s">
        <v>127</v>
      </c>
      <c r="BE105" s="231">
        <f>IF(N105="základní",J105,0)</f>
        <v>0</v>
      </c>
      <c r="BF105" s="231">
        <f>IF(N105="snížená",J105,0)</f>
        <v>0</v>
      </c>
      <c r="BG105" s="231">
        <f>IF(N105="zákl. přenesená",J105,0)</f>
        <v>0</v>
      </c>
      <c r="BH105" s="231">
        <f>IF(N105="sníž. přenesená",J105,0)</f>
        <v>0</v>
      </c>
      <c r="BI105" s="231">
        <f>IF(N105="nulová",J105,0)</f>
        <v>0</v>
      </c>
      <c r="BJ105" s="24" t="s">
        <v>78</v>
      </c>
      <c r="BK105" s="231">
        <f>ROUND(I105*H105,2)</f>
        <v>0</v>
      </c>
      <c r="BL105" s="24" t="s">
        <v>512</v>
      </c>
      <c r="BM105" s="24" t="s">
        <v>546</v>
      </c>
    </row>
    <row r="106" s="11" customFormat="1">
      <c r="B106" s="232"/>
      <c r="C106" s="233"/>
      <c r="D106" s="234" t="s">
        <v>135</v>
      </c>
      <c r="E106" s="235" t="s">
        <v>21</v>
      </c>
      <c r="F106" s="236" t="s">
        <v>547</v>
      </c>
      <c r="G106" s="233"/>
      <c r="H106" s="235" t="s">
        <v>21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AT106" s="242" t="s">
        <v>135</v>
      </c>
      <c r="AU106" s="242" t="s">
        <v>78</v>
      </c>
      <c r="AV106" s="11" t="s">
        <v>78</v>
      </c>
      <c r="AW106" s="11" t="s">
        <v>34</v>
      </c>
      <c r="AX106" s="11" t="s">
        <v>70</v>
      </c>
      <c r="AY106" s="242" t="s">
        <v>127</v>
      </c>
    </row>
    <row r="107" s="12" customFormat="1">
      <c r="B107" s="243"/>
      <c r="C107" s="244"/>
      <c r="D107" s="234" t="s">
        <v>135</v>
      </c>
      <c r="E107" s="245" t="s">
        <v>21</v>
      </c>
      <c r="F107" s="246" t="s">
        <v>140</v>
      </c>
      <c r="G107" s="244"/>
      <c r="H107" s="247">
        <v>1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AT107" s="253" t="s">
        <v>135</v>
      </c>
      <c r="AU107" s="253" t="s">
        <v>78</v>
      </c>
      <c r="AV107" s="12" t="s">
        <v>80</v>
      </c>
      <c r="AW107" s="12" t="s">
        <v>34</v>
      </c>
      <c r="AX107" s="12" t="s">
        <v>78</v>
      </c>
      <c r="AY107" s="253" t="s">
        <v>127</v>
      </c>
    </row>
    <row r="108" s="1" customFormat="1" ht="16.5" customHeight="1">
      <c r="B108" s="46"/>
      <c r="C108" s="221" t="s">
        <v>178</v>
      </c>
      <c r="D108" s="221" t="s">
        <v>129</v>
      </c>
      <c r="E108" s="222" t="s">
        <v>548</v>
      </c>
      <c r="F108" s="223" t="s">
        <v>549</v>
      </c>
      <c r="G108" s="224" t="s">
        <v>132</v>
      </c>
      <c r="H108" s="225">
        <v>1</v>
      </c>
      <c r="I108" s="226"/>
      <c r="J108" s="225">
        <f>ROUND(I108*H108,2)</f>
        <v>0</v>
      </c>
      <c r="K108" s="223" t="s">
        <v>21</v>
      </c>
      <c r="L108" s="72"/>
      <c r="M108" s="227" t="s">
        <v>21</v>
      </c>
      <c r="N108" s="228" t="s">
        <v>41</v>
      </c>
      <c r="O108" s="47"/>
      <c r="P108" s="229">
        <f>O108*H108</f>
        <v>0</v>
      </c>
      <c r="Q108" s="229">
        <v>0</v>
      </c>
      <c r="R108" s="229">
        <f>Q108*H108</f>
        <v>0</v>
      </c>
      <c r="S108" s="229">
        <v>0</v>
      </c>
      <c r="T108" s="230">
        <f>S108*H108</f>
        <v>0</v>
      </c>
      <c r="AR108" s="24" t="s">
        <v>512</v>
      </c>
      <c r="AT108" s="24" t="s">
        <v>129</v>
      </c>
      <c r="AU108" s="24" t="s">
        <v>78</v>
      </c>
      <c r="AY108" s="24" t="s">
        <v>127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24" t="s">
        <v>78</v>
      </c>
      <c r="BK108" s="231">
        <f>ROUND(I108*H108,2)</f>
        <v>0</v>
      </c>
      <c r="BL108" s="24" t="s">
        <v>512</v>
      </c>
      <c r="BM108" s="24" t="s">
        <v>550</v>
      </c>
    </row>
    <row r="109" s="11" customFormat="1">
      <c r="B109" s="232"/>
      <c r="C109" s="233"/>
      <c r="D109" s="234" t="s">
        <v>135</v>
      </c>
      <c r="E109" s="235" t="s">
        <v>21</v>
      </c>
      <c r="F109" s="236" t="s">
        <v>551</v>
      </c>
      <c r="G109" s="233"/>
      <c r="H109" s="235" t="s">
        <v>21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AT109" s="242" t="s">
        <v>135</v>
      </c>
      <c r="AU109" s="242" t="s">
        <v>78</v>
      </c>
      <c r="AV109" s="11" t="s">
        <v>78</v>
      </c>
      <c r="AW109" s="11" t="s">
        <v>34</v>
      </c>
      <c r="AX109" s="11" t="s">
        <v>70</v>
      </c>
      <c r="AY109" s="242" t="s">
        <v>127</v>
      </c>
    </row>
    <row r="110" s="12" customFormat="1">
      <c r="B110" s="243"/>
      <c r="C110" s="244"/>
      <c r="D110" s="234" t="s">
        <v>135</v>
      </c>
      <c r="E110" s="245" t="s">
        <v>21</v>
      </c>
      <c r="F110" s="246" t="s">
        <v>140</v>
      </c>
      <c r="G110" s="244"/>
      <c r="H110" s="247">
        <v>1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AT110" s="253" t="s">
        <v>135</v>
      </c>
      <c r="AU110" s="253" t="s">
        <v>78</v>
      </c>
      <c r="AV110" s="12" t="s">
        <v>80</v>
      </c>
      <c r="AW110" s="12" t="s">
        <v>34</v>
      </c>
      <c r="AX110" s="12" t="s">
        <v>78</v>
      </c>
      <c r="AY110" s="253" t="s">
        <v>127</v>
      </c>
    </row>
    <row r="111" s="1" customFormat="1" ht="16.5" customHeight="1">
      <c r="B111" s="46"/>
      <c r="C111" s="221" t="s">
        <v>183</v>
      </c>
      <c r="D111" s="221" t="s">
        <v>129</v>
      </c>
      <c r="E111" s="222" t="s">
        <v>552</v>
      </c>
      <c r="F111" s="223" t="s">
        <v>553</v>
      </c>
      <c r="G111" s="224" t="s">
        <v>132</v>
      </c>
      <c r="H111" s="225">
        <v>1</v>
      </c>
      <c r="I111" s="226"/>
      <c r="J111" s="225">
        <f>ROUND(I111*H111,2)</f>
        <v>0</v>
      </c>
      <c r="K111" s="223" t="s">
        <v>21</v>
      </c>
      <c r="L111" s="72"/>
      <c r="M111" s="227" t="s">
        <v>21</v>
      </c>
      <c r="N111" s="228" t="s">
        <v>41</v>
      </c>
      <c r="O111" s="47"/>
      <c r="P111" s="229">
        <f>O111*H111</f>
        <v>0</v>
      </c>
      <c r="Q111" s="229">
        <v>0</v>
      </c>
      <c r="R111" s="229">
        <f>Q111*H111</f>
        <v>0</v>
      </c>
      <c r="S111" s="229">
        <v>0</v>
      </c>
      <c r="T111" s="230">
        <f>S111*H111</f>
        <v>0</v>
      </c>
      <c r="AR111" s="24" t="s">
        <v>512</v>
      </c>
      <c r="AT111" s="24" t="s">
        <v>129</v>
      </c>
      <c r="AU111" s="24" t="s">
        <v>78</v>
      </c>
      <c r="AY111" s="24" t="s">
        <v>127</v>
      </c>
      <c r="BE111" s="231">
        <f>IF(N111="základní",J111,0)</f>
        <v>0</v>
      </c>
      <c r="BF111" s="231">
        <f>IF(N111="snížená",J111,0)</f>
        <v>0</v>
      </c>
      <c r="BG111" s="231">
        <f>IF(N111="zákl. přenesená",J111,0)</f>
        <v>0</v>
      </c>
      <c r="BH111" s="231">
        <f>IF(N111="sníž. přenesená",J111,0)</f>
        <v>0</v>
      </c>
      <c r="BI111" s="231">
        <f>IF(N111="nulová",J111,0)</f>
        <v>0</v>
      </c>
      <c r="BJ111" s="24" t="s">
        <v>78</v>
      </c>
      <c r="BK111" s="231">
        <f>ROUND(I111*H111,2)</f>
        <v>0</v>
      </c>
      <c r="BL111" s="24" t="s">
        <v>512</v>
      </c>
      <c r="BM111" s="24" t="s">
        <v>554</v>
      </c>
    </row>
    <row r="112" s="11" customFormat="1">
      <c r="B112" s="232"/>
      <c r="C112" s="233"/>
      <c r="D112" s="234" t="s">
        <v>135</v>
      </c>
      <c r="E112" s="235" t="s">
        <v>21</v>
      </c>
      <c r="F112" s="236" t="s">
        <v>555</v>
      </c>
      <c r="G112" s="233"/>
      <c r="H112" s="235" t="s">
        <v>21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AT112" s="242" t="s">
        <v>135</v>
      </c>
      <c r="AU112" s="242" t="s">
        <v>78</v>
      </c>
      <c r="AV112" s="11" t="s">
        <v>78</v>
      </c>
      <c r="AW112" s="11" t="s">
        <v>34</v>
      </c>
      <c r="AX112" s="11" t="s">
        <v>70</v>
      </c>
      <c r="AY112" s="242" t="s">
        <v>127</v>
      </c>
    </row>
    <row r="113" s="11" customFormat="1">
      <c r="B113" s="232"/>
      <c r="C113" s="233"/>
      <c r="D113" s="234" t="s">
        <v>135</v>
      </c>
      <c r="E113" s="235" t="s">
        <v>21</v>
      </c>
      <c r="F113" s="236" t="s">
        <v>556</v>
      </c>
      <c r="G113" s="233"/>
      <c r="H113" s="235" t="s">
        <v>21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AT113" s="242" t="s">
        <v>135</v>
      </c>
      <c r="AU113" s="242" t="s">
        <v>78</v>
      </c>
      <c r="AV113" s="11" t="s">
        <v>78</v>
      </c>
      <c r="AW113" s="11" t="s">
        <v>34</v>
      </c>
      <c r="AX113" s="11" t="s">
        <v>70</v>
      </c>
      <c r="AY113" s="242" t="s">
        <v>127</v>
      </c>
    </row>
    <row r="114" s="11" customFormat="1">
      <c r="B114" s="232"/>
      <c r="C114" s="233"/>
      <c r="D114" s="234" t="s">
        <v>135</v>
      </c>
      <c r="E114" s="235" t="s">
        <v>21</v>
      </c>
      <c r="F114" s="236" t="s">
        <v>557</v>
      </c>
      <c r="G114" s="233"/>
      <c r="H114" s="235" t="s">
        <v>21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AT114" s="242" t="s">
        <v>135</v>
      </c>
      <c r="AU114" s="242" t="s">
        <v>78</v>
      </c>
      <c r="AV114" s="11" t="s">
        <v>78</v>
      </c>
      <c r="AW114" s="11" t="s">
        <v>34</v>
      </c>
      <c r="AX114" s="11" t="s">
        <v>70</v>
      </c>
      <c r="AY114" s="242" t="s">
        <v>127</v>
      </c>
    </row>
    <row r="115" s="12" customFormat="1">
      <c r="B115" s="243"/>
      <c r="C115" s="244"/>
      <c r="D115" s="234" t="s">
        <v>135</v>
      </c>
      <c r="E115" s="245" t="s">
        <v>21</v>
      </c>
      <c r="F115" s="246" t="s">
        <v>140</v>
      </c>
      <c r="G115" s="244"/>
      <c r="H115" s="247">
        <v>1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AT115" s="253" t="s">
        <v>135</v>
      </c>
      <c r="AU115" s="253" t="s">
        <v>78</v>
      </c>
      <c r="AV115" s="12" t="s">
        <v>80</v>
      </c>
      <c r="AW115" s="12" t="s">
        <v>34</v>
      </c>
      <c r="AX115" s="12" t="s">
        <v>78</v>
      </c>
      <c r="AY115" s="253" t="s">
        <v>127</v>
      </c>
    </row>
    <row r="116" s="1" customFormat="1" ht="16.5" customHeight="1">
      <c r="B116" s="46"/>
      <c r="C116" s="221" t="s">
        <v>187</v>
      </c>
      <c r="D116" s="221" t="s">
        <v>129</v>
      </c>
      <c r="E116" s="222" t="s">
        <v>558</v>
      </c>
      <c r="F116" s="223" t="s">
        <v>559</v>
      </c>
      <c r="G116" s="224" t="s">
        <v>132</v>
      </c>
      <c r="H116" s="225">
        <v>1</v>
      </c>
      <c r="I116" s="226"/>
      <c r="J116" s="225">
        <f>ROUND(I116*H116,2)</f>
        <v>0</v>
      </c>
      <c r="K116" s="223" t="s">
        <v>21</v>
      </c>
      <c r="L116" s="72"/>
      <c r="M116" s="227" t="s">
        <v>21</v>
      </c>
      <c r="N116" s="228" t="s">
        <v>41</v>
      </c>
      <c r="O116" s="47"/>
      <c r="P116" s="229">
        <f>O116*H116</f>
        <v>0</v>
      </c>
      <c r="Q116" s="229">
        <v>0</v>
      </c>
      <c r="R116" s="229">
        <f>Q116*H116</f>
        <v>0</v>
      </c>
      <c r="S116" s="229">
        <v>0</v>
      </c>
      <c r="T116" s="230">
        <f>S116*H116</f>
        <v>0</v>
      </c>
      <c r="AR116" s="24" t="s">
        <v>512</v>
      </c>
      <c r="AT116" s="24" t="s">
        <v>129</v>
      </c>
      <c r="AU116" s="24" t="s">
        <v>78</v>
      </c>
      <c r="AY116" s="24" t="s">
        <v>127</v>
      </c>
      <c r="BE116" s="231">
        <f>IF(N116="základní",J116,0)</f>
        <v>0</v>
      </c>
      <c r="BF116" s="231">
        <f>IF(N116="snížená",J116,0)</f>
        <v>0</v>
      </c>
      <c r="BG116" s="231">
        <f>IF(N116="zákl. přenesená",J116,0)</f>
        <v>0</v>
      </c>
      <c r="BH116" s="231">
        <f>IF(N116="sníž. přenesená",J116,0)</f>
        <v>0</v>
      </c>
      <c r="BI116" s="231">
        <f>IF(N116="nulová",J116,0)</f>
        <v>0</v>
      </c>
      <c r="BJ116" s="24" t="s">
        <v>78</v>
      </c>
      <c r="BK116" s="231">
        <f>ROUND(I116*H116,2)</f>
        <v>0</v>
      </c>
      <c r="BL116" s="24" t="s">
        <v>512</v>
      </c>
      <c r="BM116" s="24" t="s">
        <v>560</v>
      </c>
    </row>
    <row r="117" s="11" customFormat="1">
      <c r="B117" s="232"/>
      <c r="C117" s="233"/>
      <c r="D117" s="234" t="s">
        <v>135</v>
      </c>
      <c r="E117" s="235" t="s">
        <v>21</v>
      </c>
      <c r="F117" s="236" t="s">
        <v>561</v>
      </c>
      <c r="G117" s="233"/>
      <c r="H117" s="235" t="s">
        <v>21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AT117" s="242" t="s">
        <v>135</v>
      </c>
      <c r="AU117" s="242" t="s">
        <v>78</v>
      </c>
      <c r="AV117" s="11" t="s">
        <v>78</v>
      </c>
      <c r="AW117" s="11" t="s">
        <v>34</v>
      </c>
      <c r="AX117" s="11" t="s">
        <v>70</v>
      </c>
      <c r="AY117" s="242" t="s">
        <v>127</v>
      </c>
    </row>
    <row r="118" s="12" customFormat="1">
      <c r="B118" s="243"/>
      <c r="C118" s="244"/>
      <c r="D118" s="234" t="s">
        <v>135</v>
      </c>
      <c r="E118" s="245" t="s">
        <v>21</v>
      </c>
      <c r="F118" s="246" t="s">
        <v>140</v>
      </c>
      <c r="G118" s="244"/>
      <c r="H118" s="247">
        <v>1</v>
      </c>
      <c r="I118" s="248"/>
      <c r="J118" s="244"/>
      <c r="K118" s="244"/>
      <c r="L118" s="249"/>
      <c r="M118" s="250"/>
      <c r="N118" s="251"/>
      <c r="O118" s="251"/>
      <c r="P118" s="251"/>
      <c r="Q118" s="251"/>
      <c r="R118" s="251"/>
      <c r="S118" s="251"/>
      <c r="T118" s="252"/>
      <c r="AT118" s="253" t="s">
        <v>135</v>
      </c>
      <c r="AU118" s="253" t="s">
        <v>78</v>
      </c>
      <c r="AV118" s="12" t="s">
        <v>80</v>
      </c>
      <c r="AW118" s="12" t="s">
        <v>34</v>
      </c>
      <c r="AX118" s="12" t="s">
        <v>78</v>
      </c>
      <c r="AY118" s="253" t="s">
        <v>127</v>
      </c>
    </row>
    <row r="119" s="1" customFormat="1" ht="16.5" customHeight="1">
      <c r="B119" s="46"/>
      <c r="C119" s="221" t="s">
        <v>191</v>
      </c>
      <c r="D119" s="221" t="s">
        <v>129</v>
      </c>
      <c r="E119" s="222" t="s">
        <v>562</v>
      </c>
      <c r="F119" s="223" t="s">
        <v>563</v>
      </c>
      <c r="G119" s="224" t="s">
        <v>132</v>
      </c>
      <c r="H119" s="225">
        <v>1</v>
      </c>
      <c r="I119" s="226"/>
      <c r="J119" s="225">
        <f>ROUND(I119*H119,2)</f>
        <v>0</v>
      </c>
      <c r="K119" s="223" t="s">
        <v>21</v>
      </c>
      <c r="L119" s="72"/>
      <c r="M119" s="227" t="s">
        <v>21</v>
      </c>
      <c r="N119" s="228" t="s">
        <v>41</v>
      </c>
      <c r="O119" s="47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AR119" s="24" t="s">
        <v>512</v>
      </c>
      <c r="AT119" s="24" t="s">
        <v>129</v>
      </c>
      <c r="AU119" s="24" t="s">
        <v>78</v>
      </c>
      <c r="AY119" s="24" t="s">
        <v>127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24" t="s">
        <v>78</v>
      </c>
      <c r="BK119" s="231">
        <f>ROUND(I119*H119,2)</f>
        <v>0</v>
      </c>
      <c r="BL119" s="24" t="s">
        <v>512</v>
      </c>
      <c r="BM119" s="24" t="s">
        <v>564</v>
      </c>
    </row>
    <row r="120" s="11" customFormat="1">
      <c r="B120" s="232"/>
      <c r="C120" s="233"/>
      <c r="D120" s="234" t="s">
        <v>135</v>
      </c>
      <c r="E120" s="235" t="s">
        <v>21</v>
      </c>
      <c r="F120" s="236" t="s">
        <v>565</v>
      </c>
      <c r="G120" s="233"/>
      <c r="H120" s="235" t="s">
        <v>21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AT120" s="242" t="s">
        <v>135</v>
      </c>
      <c r="AU120" s="242" t="s">
        <v>78</v>
      </c>
      <c r="AV120" s="11" t="s">
        <v>78</v>
      </c>
      <c r="AW120" s="11" t="s">
        <v>34</v>
      </c>
      <c r="AX120" s="11" t="s">
        <v>70</v>
      </c>
      <c r="AY120" s="242" t="s">
        <v>127</v>
      </c>
    </row>
    <row r="121" s="12" customFormat="1">
      <c r="B121" s="243"/>
      <c r="C121" s="244"/>
      <c r="D121" s="234" t="s">
        <v>135</v>
      </c>
      <c r="E121" s="245" t="s">
        <v>21</v>
      </c>
      <c r="F121" s="246" t="s">
        <v>140</v>
      </c>
      <c r="G121" s="244"/>
      <c r="H121" s="247">
        <v>1</v>
      </c>
      <c r="I121" s="248"/>
      <c r="J121" s="244"/>
      <c r="K121" s="244"/>
      <c r="L121" s="249"/>
      <c r="M121" s="289"/>
      <c r="N121" s="290"/>
      <c r="O121" s="290"/>
      <c r="P121" s="290"/>
      <c r="Q121" s="290"/>
      <c r="R121" s="290"/>
      <c r="S121" s="290"/>
      <c r="T121" s="291"/>
      <c r="AT121" s="253" t="s">
        <v>135</v>
      </c>
      <c r="AU121" s="253" t="s">
        <v>78</v>
      </c>
      <c r="AV121" s="12" t="s">
        <v>80</v>
      </c>
      <c r="AW121" s="12" t="s">
        <v>34</v>
      </c>
      <c r="AX121" s="12" t="s">
        <v>78</v>
      </c>
      <c r="AY121" s="253" t="s">
        <v>127</v>
      </c>
    </row>
    <row r="122" s="1" customFormat="1" ht="6.96" customHeight="1">
      <c r="B122" s="67"/>
      <c r="C122" s="68"/>
      <c r="D122" s="68"/>
      <c r="E122" s="68"/>
      <c r="F122" s="68"/>
      <c r="G122" s="68"/>
      <c r="H122" s="68"/>
      <c r="I122" s="166"/>
      <c r="J122" s="68"/>
      <c r="K122" s="68"/>
      <c r="L122" s="72"/>
    </row>
  </sheetData>
  <sheetProtection sheet="1" autoFilter="0" formatColumns="0" formatRows="0" objects="1" scenarios="1" spinCount="100000" saltValue="pb329U+B/Qw85HpBnqYoZZTchwyX6eMNbNtqn0/Fk+4HKC0vcFJcGmQ+uIxb90NdnhL2f2B/9u6cDddbxx7GPw==" hashValue="+PThcEcb2G0RtYVGuv4woknHhUn8fLG5yRcJqSKo8+0pZ8OCeHlZ5UM/lGwdrRaEK2ycYBEhal1LPpgApfgnFQ==" algorithmName="SHA-512" password="CC35"/>
  <autoFilter ref="C76:K121"/>
  <mergeCells count="10">
    <mergeCell ref="E7:H7"/>
    <mergeCell ref="E9:H9"/>
    <mergeCell ref="E24:H24"/>
    <mergeCell ref="E45:H45"/>
    <mergeCell ref="E47:H47"/>
    <mergeCell ref="J51:J52"/>
    <mergeCell ref="E67:H67"/>
    <mergeCell ref="E69:H69"/>
    <mergeCell ref="G1:H1"/>
    <mergeCell ref="L2:V2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92" customWidth="1"/>
    <col min="2" max="2" width="1.664063" style="292" customWidth="1"/>
    <col min="3" max="4" width="5" style="292" customWidth="1"/>
    <col min="5" max="5" width="11.67" style="292" customWidth="1"/>
    <col min="6" max="6" width="9.17" style="292" customWidth="1"/>
    <col min="7" max="7" width="5" style="292" customWidth="1"/>
    <col min="8" max="8" width="77.83" style="292" customWidth="1"/>
    <col min="9" max="10" width="20" style="292" customWidth="1"/>
    <col min="11" max="11" width="1.664063" style="292" customWidth="1"/>
  </cols>
  <sheetData>
    <row r="1" ht="37.5" customHeight="1"/>
    <row r="2" ht="7.5" customHeight="1">
      <c r="B2" s="293"/>
      <c r="C2" s="294"/>
      <c r="D2" s="294"/>
      <c r="E2" s="294"/>
      <c r="F2" s="294"/>
      <c r="G2" s="294"/>
      <c r="H2" s="294"/>
      <c r="I2" s="294"/>
      <c r="J2" s="294"/>
      <c r="K2" s="295"/>
    </row>
    <row r="3" s="15" customFormat="1" ht="45" customHeight="1">
      <c r="B3" s="296"/>
      <c r="C3" s="297" t="s">
        <v>566</v>
      </c>
      <c r="D3" s="297"/>
      <c r="E3" s="297"/>
      <c r="F3" s="297"/>
      <c r="G3" s="297"/>
      <c r="H3" s="297"/>
      <c r="I3" s="297"/>
      <c r="J3" s="297"/>
      <c r="K3" s="298"/>
    </row>
    <row r="4" ht="25.5" customHeight="1">
      <c r="B4" s="299"/>
      <c r="C4" s="300" t="s">
        <v>567</v>
      </c>
      <c r="D4" s="300"/>
      <c r="E4" s="300"/>
      <c r="F4" s="300"/>
      <c r="G4" s="300"/>
      <c r="H4" s="300"/>
      <c r="I4" s="300"/>
      <c r="J4" s="300"/>
      <c r="K4" s="301"/>
    </row>
    <row r="5" ht="5.25" customHeight="1">
      <c r="B5" s="299"/>
      <c r="C5" s="302"/>
      <c r="D5" s="302"/>
      <c r="E5" s="302"/>
      <c r="F5" s="302"/>
      <c r="G5" s="302"/>
      <c r="H5" s="302"/>
      <c r="I5" s="302"/>
      <c r="J5" s="302"/>
      <c r="K5" s="301"/>
    </row>
    <row r="6" ht="15" customHeight="1">
      <c r="B6" s="299"/>
      <c r="C6" s="303" t="s">
        <v>568</v>
      </c>
      <c r="D6" s="303"/>
      <c r="E6" s="303"/>
      <c r="F6" s="303"/>
      <c r="G6" s="303"/>
      <c r="H6" s="303"/>
      <c r="I6" s="303"/>
      <c r="J6" s="303"/>
      <c r="K6" s="301"/>
    </row>
    <row r="7" ht="15" customHeight="1">
      <c r="B7" s="304"/>
      <c r="C7" s="303" t="s">
        <v>569</v>
      </c>
      <c r="D7" s="303"/>
      <c r="E7" s="303"/>
      <c r="F7" s="303"/>
      <c r="G7" s="303"/>
      <c r="H7" s="303"/>
      <c r="I7" s="303"/>
      <c r="J7" s="303"/>
      <c r="K7" s="301"/>
    </row>
    <row r="8" ht="12.75" customHeight="1">
      <c r="B8" s="304"/>
      <c r="C8" s="303"/>
      <c r="D8" s="303"/>
      <c r="E8" s="303"/>
      <c r="F8" s="303"/>
      <c r="G8" s="303"/>
      <c r="H8" s="303"/>
      <c r="I8" s="303"/>
      <c r="J8" s="303"/>
      <c r="K8" s="301"/>
    </row>
    <row r="9" ht="15" customHeight="1">
      <c r="B9" s="304"/>
      <c r="C9" s="303" t="s">
        <v>570</v>
      </c>
      <c r="D9" s="303"/>
      <c r="E9" s="303"/>
      <c r="F9" s="303"/>
      <c r="G9" s="303"/>
      <c r="H9" s="303"/>
      <c r="I9" s="303"/>
      <c r="J9" s="303"/>
      <c r="K9" s="301"/>
    </row>
    <row r="10" ht="15" customHeight="1">
      <c r="B10" s="304"/>
      <c r="C10" s="303"/>
      <c r="D10" s="303" t="s">
        <v>571</v>
      </c>
      <c r="E10" s="303"/>
      <c r="F10" s="303"/>
      <c r="G10" s="303"/>
      <c r="H10" s="303"/>
      <c r="I10" s="303"/>
      <c r="J10" s="303"/>
      <c r="K10" s="301"/>
    </row>
    <row r="11" ht="15" customHeight="1">
      <c r="B11" s="304"/>
      <c r="C11" s="305"/>
      <c r="D11" s="303" t="s">
        <v>572</v>
      </c>
      <c r="E11" s="303"/>
      <c r="F11" s="303"/>
      <c r="G11" s="303"/>
      <c r="H11" s="303"/>
      <c r="I11" s="303"/>
      <c r="J11" s="303"/>
      <c r="K11" s="301"/>
    </row>
    <row r="12" ht="12.75" customHeight="1">
      <c r="B12" s="304"/>
      <c r="C12" s="305"/>
      <c r="D12" s="305"/>
      <c r="E12" s="305"/>
      <c r="F12" s="305"/>
      <c r="G12" s="305"/>
      <c r="H12" s="305"/>
      <c r="I12" s="305"/>
      <c r="J12" s="305"/>
      <c r="K12" s="301"/>
    </row>
    <row r="13" ht="15" customHeight="1">
      <c r="B13" s="304"/>
      <c r="C13" s="305"/>
      <c r="D13" s="303" t="s">
        <v>573</v>
      </c>
      <c r="E13" s="303"/>
      <c r="F13" s="303"/>
      <c r="G13" s="303"/>
      <c r="H13" s="303"/>
      <c r="I13" s="303"/>
      <c r="J13" s="303"/>
      <c r="K13" s="301"/>
    </row>
    <row r="14" ht="15" customHeight="1">
      <c r="B14" s="304"/>
      <c r="C14" s="305"/>
      <c r="D14" s="303" t="s">
        <v>574</v>
      </c>
      <c r="E14" s="303"/>
      <c r="F14" s="303"/>
      <c r="G14" s="303"/>
      <c r="H14" s="303"/>
      <c r="I14" s="303"/>
      <c r="J14" s="303"/>
      <c r="K14" s="301"/>
    </row>
    <row r="15" ht="15" customHeight="1">
      <c r="B15" s="304"/>
      <c r="C15" s="305"/>
      <c r="D15" s="303" t="s">
        <v>575</v>
      </c>
      <c r="E15" s="303"/>
      <c r="F15" s="303"/>
      <c r="G15" s="303"/>
      <c r="H15" s="303"/>
      <c r="I15" s="303"/>
      <c r="J15" s="303"/>
      <c r="K15" s="301"/>
    </row>
    <row r="16" ht="15" customHeight="1">
      <c r="B16" s="304"/>
      <c r="C16" s="305"/>
      <c r="D16" s="305"/>
      <c r="E16" s="306" t="s">
        <v>576</v>
      </c>
      <c r="F16" s="303" t="s">
        <v>577</v>
      </c>
      <c r="G16" s="303"/>
      <c r="H16" s="303"/>
      <c r="I16" s="303"/>
      <c r="J16" s="303"/>
      <c r="K16" s="301"/>
    </row>
    <row r="17" ht="15" customHeight="1">
      <c r="B17" s="304"/>
      <c r="C17" s="305"/>
      <c r="D17" s="305"/>
      <c r="E17" s="306" t="s">
        <v>77</v>
      </c>
      <c r="F17" s="303" t="s">
        <v>578</v>
      </c>
      <c r="G17" s="303"/>
      <c r="H17" s="303"/>
      <c r="I17" s="303"/>
      <c r="J17" s="303"/>
      <c r="K17" s="301"/>
    </row>
    <row r="18" ht="15" customHeight="1">
      <c r="B18" s="304"/>
      <c r="C18" s="305"/>
      <c r="D18" s="305"/>
      <c r="E18" s="306" t="s">
        <v>579</v>
      </c>
      <c r="F18" s="303" t="s">
        <v>580</v>
      </c>
      <c r="G18" s="303"/>
      <c r="H18" s="303"/>
      <c r="I18" s="303"/>
      <c r="J18" s="303"/>
      <c r="K18" s="301"/>
    </row>
    <row r="19" ht="15" customHeight="1">
      <c r="B19" s="304"/>
      <c r="C19" s="305"/>
      <c r="D19" s="305"/>
      <c r="E19" s="306" t="s">
        <v>86</v>
      </c>
      <c r="F19" s="303" t="s">
        <v>85</v>
      </c>
      <c r="G19" s="303"/>
      <c r="H19" s="303"/>
      <c r="I19" s="303"/>
      <c r="J19" s="303"/>
      <c r="K19" s="301"/>
    </row>
    <row r="20" ht="15" customHeight="1">
      <c r="B20" s="304"/>
      <c r="C20" s="305"/>
      <c r="D20" s="305"/>
      <c r="E20" s="306" t="s">
        <v>581</v>
      </c>
      <c r="F20" s="303" t="s">
        <v>582</v>
      </c>
      <c r="G20" s="303"/>
      <c r="H20" s="303"/>
      <c r="I20" s="303"/>
      <c r="J20" s="303"/>
      <c r="K20" s="301"/>
    </row>
    <row r="21" ht="15" customHeight="1">
      <c r="B21" s="304"/>
      <c r="C21" s="305"/>
      <c r="D21" s="305"/>
      <c r="E21" s="306" t="s">
        <v>583</v>
      </c>
      <c r="F21" s="303" t="s">
        <v>584</v>
      </c>
      <c r="G21" s="303"/>
      <c r="H21" s="303"/>
      <c r="I21" s="303"/>
      <c r="J21" s="303"/>
      <c r="K21" s="301"/>
    </row>
    <row r="22" ht="12.75" customHeight="1">
      <c r="B22" s="304"/>
      <c r="C22" s="305"/>
      <c r="D22" s="305"/>
      <c r="E22" s="305"/>
      <c r="F22" s="305"/>
      <c r="G22" s="305"/>
      <c r="H22" s="305"/>
      <c r="I22" s="305"/>
      <c r="J22" s="305"/>
      <c r="K22" s="301"/>
    </row>
    <row r="23" ht="15" customHeight="1">
      <c r="B23" s="304"/>
      <c r="C23" s="303" t="s">
        <v>585</v>
      </c>
      <c r="D23" s="303"/>
      <c r="E23" s="303"/>
      <c r="F23" s="303"/>
      <c r="G23" s="303"/>
      <c r="H23" s="303"/>
      <c r="I23" s="303"/>
      <c r="J23" s="303"/>
      <c r="K23" s="301"/>
    </row>
    <row r="24" ht="15" customHeight="1">
      <c r="B24" s="304"/>
      <c r="C24" s="303" t="s">
        <v>586</v>
      </c>
      <c r="D24" s="303"/>
      <c r="E24" s="303"/>
      <c r="F24" s="303"/>
      <c r="G24" s="303"/>
      <c r="H24" s="303"/>
      <c r="I24" s="303"/>
      <c r="J24" s="303"/>
      <c r="K24" s="301"/>
    </row>
    <row r="25" ht="15" customHeight="1">
      <c r="B25" s="304"/>
      <c r="C25" s="303"/>
      <c r="D25" s="303" t="s">
        <v>587</v>
      </c>
      <c r="E25" s="303"/>
      <c r="F25" s="303"/>
      <c r="G25" s="303"/>
      <c r="H25" s="303"/>
      <c r="I25" s="303"/>
      <c r="J25" s="303"/>
      <c r="K25" s="301"/>
    </row>
    <row r="26" ht="15" customHeight="1">
      <c r="B26" s="304"/>
      <c r="C26" s="305"/>
      <c r="D26" s="303" t="s">
        <v>588</v>
      </c>
      <c r="E26" s="303"/>
      <c r="F26" s="303"/>
      <c r="G26" s="303"/>
      <c r="H26" s="303"/>
      <c r="I26" s="303"/>
      <c r="J26" s="303"/>
      <c r="K26" s="301"/>
    </row>
    <row r="27" ht="12.75" customHeight="1">
      <c r="B27" s="304"/>
      <c r="C27" s="305"/>
      <c r="D27" s="305"/>
      <c r="E27" s="305"/>
      <c r="F27" s="305"/>
      <c r="G27" s="305"/>
      <c r="H27" s="305"/>
      <c r="I27" s="305"/>
      <c r="J27" s="305"/>
      <c r="K27" s="301"/>
    </row>
    <row r="28" ht="15" customHeight="1">
      <c r="B28" s="304"/>
      <c r="C28" s="305"/>
      <c r="D28" s="303" t="s">
        <v>589</v>
      </c>
      <c r="E28" s="303"/>
      <c r="F28" s="303"/>
      <c r="G28" s="303"/>
      <c r="H28" s="303"/>
      <c r="I28" s="303"/>
      <c r="J28" s="303"/>
      <c r="K28" s="301"/>
    </row>
    <row r="29" ht="15" customHeight="1">
      <c r="B29" s="304"/>
      <c r="C29" s="305"/>
      <c r="D29" s="303" t="s">
        <v>590</v>
      </c>
      <c r="E29" s="303"/>
      <c r="F29" s="303"/>
      <c r="G29" s="303"/>
      <c r="H29" s="303"/>
      <c r="I29" s="303"/>
      <c r="J29" s="303"/>
      <c r="K29" s="301"/>
    </row>
    <row r="30" ht="12.75" customHeight="1">
      <c r="B30" s="304"/>
      <c r="C30" s="305"/>
      <c r="D30" s="305"/>
      <c r="E30" s="305"/>
      <c r="F30" s="305"/>
      <c r="G30" s="305"/>
      <c r="H30" s="305"/>
      <c r="I30" s="305"/>
      <c r="J30" s="305"/>
      <c r="K30" s="301"/>
    </row>
    <row r="31" ht="15" customHeight="1">
      <c r="B31" s="304"/>
      <c r="C31" s="305"/>
      <c r="D31" s="303" t="s">
        <v>591</v>
      </c>
      <c r="E31" s="303"/>
      <c r="F31" s="303"/>
      <c r="G31" s="303"/>
      <c r="H31" s="303"/>
      <c r="I31" s="303"/>
      <c r="J31" s="303"/>
      <c r="K31" s="301"/>
    </row>
    <row r="32" ht="15" customHeight="1">
      <c r="B32" s="304"/>
      <c r="C32" s="305"/>
      <c r="D32" s="303" t="s">
        <v>592</v>
      </c>
      <c r="E32" s="303"/>
      <c r="F32" s="303"/>
      <c r="G32" s="303"/>
      <c r="H32" s="303"/>
      <c r="I32" s="303"/>
      <c r="J32" s="303"/>
      <c r="K32" s="301"/>
    </row>
    <row r="33" ht="15" customHeight="1">
      <c r="B33" s="304"/>
      <c r="C33" s="305"/>
      <c r="D33" s="303" t="s">
        <v>593</v>
      </c>
      <c r="E33" s="303"/>
      <c r="F33" s="303"/>
      <c r="G33" s="303"/>
      <c r="H33" s="303"/>
      <c r="I33" s="303"/>
      <c r="J33" s="303"/>
      <c r="K33" s="301"/>
    </row>
    <row r="34" ht="15" customHeight="1">
      <c r="B34" s="304"/>
      <c r="C34" s="305"/>
      <c r="D34" s="303"/>
      <c r="E34" s="307" t="s">
        <v>112</v>
      </c>
      <c r="F34" s="303"/>
      <c r="G34" s="303" t="s">
        <v>594</v>
      </c>
      <c r="H34" s="303"/>
      <c r="I34" s="303"/>
      <c r="J34" s="303"/>
      <c r="K34" s="301"/>
    </row>
    <row r="35" ht="30.75" customHeight="1">
      <c r="B35" s="304"/>
      <c r="C35" s="305"/>
      <c r="D35" s="303"/>
      <c r="E35" s="307" t="s">
        <v>595</v>
      </c>
      <c r="F35" s="303"/>
      <c r="G35" s="303" t="s">
        <v>596</v>
      </c>
      <c r="H35" s="303"/>
      <c r="I35" s="303"/>
      <c r="J35" s="303"/>
      <c r="K35" s="301"/>
    </row>
    <row r="36" ht="15" customHeight="1">
      <c r="B36" s="304"/>
      <c r="C36" s="305"/>
      <c r="D36" s="303"/>
      <c r="E36" s="307" t="s">
        <v>51</v>
      </c>
      <c r="F36" s="303"/>
      <c r="G36" s="303" t="s">
        <v>597</v>
      </c>
      <c r="H36" s="303"/>
      <c r="I36" s="303"/>
      <c r="J36" s="303"/>
      <c r="K36" s="301"/>
    </row>
    <row r="37" ht="15" customHeight="1">
      <c r="B37" s="304"/>
      <c r="C37" s="305"/>
      <c r="D37" s="303"/>
      <c r="E37" s="307" t="s">
        <v>113</v>
      </c>
      <c r="F37" s="303"/>
      <c r="G37" s="303" t="s">
        <v>598</v>
      </c>
      <c r="H37" s="303"/>
      <c r="I37" s="303"/>
      <c r="J37" s="303"/>
      <c r="K37" s="301"/>
    </row>
    <row r="38" ht="15" customHeight="1">
      <c r="B38" s="304"/>
      <c r="C38" s="305"/>
      <c r="D38" s="303"/>
      <c r="E38" s="307" t="s">
        <v>114</v>
      </c>
      <c r="F38" s="303"/>
      <c r="G38" s="303" t="s">
        <v>599</v>
      </c>
      <c r="H38" s="303"/>
      <c r="I38" s="303"/>
      <c r="J38" s="303"/>
      <c r="K38" s="301"/>
    </row>
    <row r="39" ht="15" customHeight="1">
      <c r="B39" s="304"/>
      <c r="C39" s="305"/>
      <c r="D39" s="303"/>
      <c r="E39" s="307" t="s">
        <v>115</v>
      </c>
      <c r="F39" s="303"/>
      <c r="G39" s="303" t="s">
        <v>600</v>
      </c>
      <c r="H39" s="303"/>
      <c r="I39" s="303"/>
      <c r="J39" s="303"/>
      <c r="K39" s="301"/>
    </row>
    <row r="40" ht="15" customHeight="1">
      <c r="B40" s="304"/>
      <c r="C40" s="305"/>
      <c r="D40" s="303"/>
      <c r="E40" s="307" t="s">
        <v>601</v>
      </c>
      <c r="F40" s="303"/>
      <c r="G40" s="303" t="s">
        <v>602</v>
      </c>
      <c r="H40" s="303"/>
      <c r="I40" s="303"/>
      <c r="J40" s="303"/>
      <c r="K40" s="301"/>
    </row>
    <row r="41" ht="15" customHeight="1">
      <c r="B41" s="304"/>
      <c r="C41" s="305"/>
      <c r="D41" s="303"/>
      <c r="E41" s="307"/>
      <c r="F41" s="303"/>
      <c r="G41" s="303" t="s">
        <v>603</v>
      </c>
      <c r="H41" s="303"/>
      <c r="I41" s="303"/>
      <c r="J41" s="303"/>
      <c r="K41" s="301"/>
    </row>
    <row r="42" ht="15" customHeight="1">
      <c r="B42" s="304"/>
      <c r="C42" s="305"/>
      <c r="D42" s="303"/>
      <c r="E42" s="307" t="s">
        <v>604</v>
      </c>
      <c r="F42" s="303"/>
      <c r="G42" s="303" t="s">
        <v>605</v>
      </c>
      <c r="H42" s="303"/>
      <c r="I42" s="303"/>
      <c r="J42" s="303"/>
      <c r="K42" s="301"/>
    </row>
    <row r="43" ht="15" customHeight="1">
      <c r="B43" s="304"/>
      <c r="C43" s="305"/>
      <c r="D43" s="303"/>
      <c r="E43" s="307" t="s">
        <v>117</v>
      </c>
      <c r="F43" s="303"/>
      <c r="G43" s="303" t="s">
        <v>606</v>
      </c>
      <c r="H43" s="303"/>
      <c r="I43" s="303"/>
      <c r="J43" s="303"/>
      <c r="K43" s="301"/>
    </row>
    <row r="44" ht="12.75" customHeight="1">
      <c r="B44" s="304"/>
      <c r="C44" s="305"/>
      <c r="D44" s="303"/>
      <c r="E44" s="303"/>
      <c r="F44" s="303"/>
      <c r="G44" s="303"/>
      <c r="H44" s="303"/>
      <c r="I44" s="303"/>
      <c r="J44" s="303"/>
      <c r="K44" s="301"/>
    </row>
    <row r="45" ht="15" customHeight="1">
      <c r="B45" s="304"/>
      <c r="C45" s="305"/>
      <c r="D45" s="303" t="s">
        <v>607</v>
      </c>
      <c r="E45" s="303"/>
      <c r="F45" s="303"/>
      <c r="G45" s="303"/>
      <c r="H45" s="303"/>
      <c r="I45" s="303"/>
      <c r="J45" s="303"/>
      <c r="K45" s="301"/>
    </row>
    <row r="46" ht="15" customHeight="1">
      <c r="B46" s="304"/>
      <c r="C46" s="305"/>
      <c r="D46" s="305"/>
      <c r="E46" s="303" t="s">
        <v>608</v>
      </c>
      <c r="F46" s="303"/>
      <c r="G46" s="303"/>
      <c r="H46" s="303"/>
      <c r="I46" s="303"/>
      <c r="J46" s="303"/>
      <c r="K46" s="301"/>
    </row>
    <row r="47" ht="15" customHeight="1">
      <c r="B47" s="304"/>
      <c r="C47" s="305"/>
      <c r="D47" s="305"/>
      <c r="E47" s="303" t="s">
        <v>609</v>
      </c>
      <c r="F47" s="303"/>
      <c r="G47" s="303"/>
      <c r="H47" s="303"/>
      <c r="I47" s="303"/>
      <c r="J47" s="303"/>
      <c r="K47" s="301"/>
    </row>
    <row r="48" ht="15" customHeight="1">
      <c r="B48" s="304"/>
      <c r="C48" s="305"/>
      <c r="D48" s="305"/>
      <c r="E48" s="303" t="s">
        <v>610</v>
      </c>
      <c r="F48" s="303"/>
      <c r="G48" s="303"/>
      <c r="H48" s="303"/>
      <c r="I48" s="303"/>
      <c r="J48" s="303"/>
      <c r="K48" s="301"/>
    </row>
    <row r="49" ht="15" customHeight="1">
      <c r="B49" s="304"/>
      <c r="C49" s="305"/>
      <c r="D49" s="303" t="s">
        <v>611</v>
      </c>
      <c r="E49" s="303"/>
      <c r="F49" s="303"/>
      <c r="G49" s="303"/>
      <c r="H49" s="303"/>
      <c r="I49" s="303"/>
      <c r="J49" s="303"/>
      <c r="K49" s="301"/>
    </row>
    <row r="50" ht="25.5" customHeight="1">
      <c r="B50" s="299"/>
      <c r="C50" s="300" t="s">
        <v>612</v>
      </c>
      <c r="D50" s="300"/>
      <c r="E50" s="300"/>
      <c r="F50" s="300"/>
      <c r="G50" s="300"/>
      <c r="H50" s="300"/>
      <c r="I50" s="300"/>
      <c r="J50" s="300"/>
      <c r="K50" s="301"/>
    </row>
    <row r="51" ht="5.25" customHeight="1">
      <c r="B51" s="299"/>
      <c r="C51" s="302"/>
      <c r="D51" s="302"/>
      <c r="E51" s="302"/>
      <c r="F51" s="302"/>
      <c r="G51" s="302"/>
      <c r="H51" s="302"/>
      <c r="I51" s="302"/>
      <c r="J51" s="302"/>
      <c r="K51" s="301"/>
    </row>
    <row r="52" ht="15" customHeight="1">
      <c r="B52" s="299"/>
      <c r="C52" s="303" t="s">
        <v>613</v>
      </c>
      <c r="D52" s="303"/>
      <c r="E52" s="303"/>
      <c r="F52" s="303"/>
      <c r="G52" s="303"/>
      <c r="H52" s="303"/>
      <c r="I52" s="303"/>
      <c r="J52" s="303"/>
      <c r="K52" s="301"/>
    </row>
    <row r="53" ht="15" customHeight="1">
      <c r="B53" s="299"/>
      <c r="C53" s="303" t="s">
        <v>614</v>
      </c>
      <c r="D53" s="303"/>
      <c r="E53" s="303"/>
      <c r="F53" s="303"/>
      <c r="G53" s="303"/>
      <c r="H53" s="303"/>
      <c r="I53" s="303"/>
      <c r="J53" s="303"/>
      <c r="K53" s="301"/>
    </row>
    <row r="54" ht="12.75" customHeight="1">
      <c r="B54" s="299"/>
      <c r="C54" s="303"/>
      <c r="D54" s="303"/>
      <c r="E54" s="303"/>
      <c r="F54" s="303"/>
      <c r="G54" s="303"/>
      <c r="H54" s="303"/>
      <c r="I54" s="303"/>
      <c r="J54" s="303"/>
      <c r="K54" s="301"/>
    </row>
    <row r="55" ht="15" customHeight="1">
      <c r="B55" s="299"/>
      <c r="C55" s="303" t="s">
        <v>615</v>
      </c>
      <c r="D55" s="303"/>
      <c r="E55" s="303"/>
      <c r="F55" s="303"/>
      <c r="G55" s="303"/>
      <c r="H55" s="303"/>
      <c r="I55" s="303"/>
      <c r="J55" s="303"/>
      <c r="K55" s="301"/>
    </row>
    <row r="56" ht="15" customHeight="1">
      <c r="B56" s="299"/>
      <c r="C56" s="305"/>
      <c r="D56" s="303" t="s">
        <v>616</v>
      </c>
      <c r="E56" s="303"/>
      <c r="F56" s="303"/>
      <c r="G56" s="303"/>
      <c r="H56" s="303"/>
      <c r="I56" s="303"/>
      <c r="J56" s="303"/>
      <c r="K56" s="301"/>
    </row>
    <row r="57" ht="15" customHeight="1">
      <c r="B57" s="299"/>
      <c r="C57" s="305"/>
      <c r="D57" s="303" t="s">
        <v>617</v>
      </c>
      <c r="E57" s="303"/>
      <c r="F57" s="303"/>
      <c r="G57" s="303"/>
      <c r="H57" s="303"/>
      <c r="I57" s="303"/>
      <c r="J57" s="303"/>
      <c r="K57" s="301"/>
    </row>
    <row r="58" ht="15" customHeight="1">
      <c r="B58" s="299"/>
      <c r="C58" s="305"/>
      <c r="D58" s="303" t="s">
        <v>618</v>
      </c>
      <c r="E58" s="303"/>
      <c r="F58" s="303"/>
      <c r="G58" s="303"/>
      <c r="H58" s="303"/>
      <c r="I58" s="303"/>
      <c r="J58" s="303"/>
      <c r="K58" s="301"/>
    </row>
    <row r="59" ht="15" customHeight="1">
      <c r="B59" s="299"/>
      <c r="C59" s="305"/>
      <c r="D59" s="303" t="s">
        <v>619</v>
      </c>
      <c r="E59" s="303"/>
      <c r="F59" s="303"/>
      <c r="G59" s="303"/>
      <c r="H59" s="303"/>
      <c r="I59" s="303"/>
      <c r="J59" s="303"/>
      <c r="K59" s="301"/>
    </row>
    <row r="60" ht="15" customHeight="1">
      <c r="B60" s="299"/>
      <c r="C60" s="305"/>
      <c r="D60" s="308" t="s">
        <v>620</v>
      </c>
      <c r="E60" s="308"/>
      <c r="F60" s="308"/>
      <c r="G60" s="308"/>
      <c r="H60" s="308"/>
      <c r="I60" s="308"/>
      <c r="J60" s="308"/>
      <c r="K60" s="301"/>
    </row>
    <row r="61" ht="15" customHeight="1">
      <c r="B61" s="299"/>
      <c r="C61" s="305"/>
      <c r="D61" s="303" t="s">
        <v>621</v>
      </c>
      <c r="E61" s="303"/>
      <c r="F61" s="303"/>
      <c r="G61" s="303"/>
      <c r="H61" s="303"/>
      <c r="I61" s="303"/>
      <c r="J61" s="303"/>
      <c r="K61" s="301"/>
    </row>
    <row r="62" ht="12.75" customHeight="1">
      <c r="B62" s="299"/>
      <c r="C62" s="305"/>
      <c r="D62" s="305"/>
      <c r="E62" s="309"/>
      <c r="F62" s="305"/>
      <c r="G62" s="305"/>
      <c r="H62" s="305"/>
      <c r="I62" s="305"/>
      <c r="J62" s="305"/>
      <c r="K62" s="301"/>
    </row>
    <row r="63" ht="15" customHeight="1">
      <c r="B63" s="299"/>
      <c r="C63" s="305"/>
      <c r="D63" s="303" t="s">
        <v>622</v>
      </c>
      <c r="E63" s="303"/>
      <c r="F63" s="303"/>
      <c r="G63" s="303"/>
      <c r="H63" s="303"/>
      <c r="I63" s="303"/>
      <c r="J63" s="303"/>
      <c r="K63" s="301"/>
    </row>
    <row r="64" ht="15" customHeight="1">
      <c r="B64" s="299"/>
      <c r="C64" s="305"/>
      <c r="D64" s="308" t="s">
        <v>623</v>
      </c>
      <c r="E64" s="308"/>
      <c r="F64" s="308"/>
      <c r="G64" s="308"/>
      <c r="H64" s="308"/>
      <c r="I64" s="308"/>
      <c r="J64" s="308"/>
      <c r="K64" s="301"/>
    </row>
    <row r="65" ht="15" customHeight="1">
      <c r="B65" s="299"/>
      <c r="C65" s="305"/>
      <c r="D65" s="303" t="s">
        <v>624</v>
      </c>
      <c r="E65" s="303"/>
      <c r="F65" s="303"/>
      <c r="G65" s="303"/>
      <c r="H65" s="303"/>
      <c r="I65" s="303"/>
      <c r="J65" s="303"/>
      <c r="K65" s="301"/>
    </row>
    <row r="66" ht="15" customHeight="1">
      <c r="B66" s="299"/>
      <c r="C66" s="305"/>
      <c r="D66" s="303" t="s">
        <v>625</v>
      </c>
      <c r="E66" s="303"/>
      <c r="F66" s="303"/>
      <c r="G66" s="303"/>
      <c r="H66" s="303"/>
      <c r="I66" s="303"/>
      <c r="J66" s="303"/>
      <c r="K66" s="301"/>
    </row>
    <row r="67" ht="15" customHeight="1">
      <c r="B67" s="299"/>
      <c r="C67" s="305"/>
      <c r="D67" s="303" t="s">
        <v>626</v>
      </c>
      <c r="E67" s="303"/>
      <c r="F67" s="303"/>
      <c r="G67" s="303"/>
      <c r="H67" s="303"/>
      <c r="I67" s="303"/>
      <c r="J67" s="303"/>
      <c r="K67" s="301"/>
    </row>
    <row r="68" ht="15" customHeight="1">
      <c r="B68" s="299"/>
      <c r="C68" s="305"/>
      <c r="D68" s="303" t="s">
        <v>627</v>
      </c>
      <c r="E68" s="303"/>
      <c r="F68" s="303"/>
      <c r="G68" s="303"/>
      <c r="H68" s="303"/>
      <c r="I68" s="303"/>
      <c r="J68" s="303"/>
      <c r="K68" s="301"/>
    </row>
    <row r="69" ht="12.75" customHeight="1">
      <c r="B69" s="310"/>
      <c r="C69" s="311"/>
      <c r="D69" s="311"/>
      <c r="E69" s="311"/>
      <c r="F69" s="311"/>
      <c r="G69" s="311"/>
      <c r="H69" s="311"/>
      <c r="I69" s="311"/>
      <c r="J69" s="311"/>
      <c r="K69" s="312"/>
    </row>
    <row r="70" ht="18.75" customHeight="1">
      <c r="B70" s="313"/>
      <c r="C70" s="313"/>
      <c r="D70" s="313"/>
      <c r="E70" s="313"/>
      <c r="F70" s="313"/>
      <c r="G70" s="313"/>
      <c r="H70" s="313"/>
      <c r="I70" s="313"/>
      <c r="J70" s="313"/>
      <c r="K70" s="314"/>
    </row>
    <row r="71" ht="18.75" customHeight="1">
      <c r="B71" s="314"/>
      <c r="C71" s="314"/>
      <c r="D71" s="314"/>
      <c r="E71" s="314"/>
      <c r="F71" s="314"/>
      <c r="G71" s="314"/>
      <c r="H71" s="314"/>
      <c r="I71" s="314"/>
      <c r="J71" s="314"/>
      <c r="K71" s="314"/>
    </row>
    <row r="72" ht="7.5" customHeight="1">
      <c r="B72" s="315"/>
      <c r="C72" s="316"/>
      <c r="D72" s="316"/>
      <c r="E72" s="316"/>
      <c r="F72" s="316"/>
      <c r="G72" s="316"/>
      <c r="H72" s="316"/>
      <c r="I72" s="316"/>
      <c r="J72" s="316"/>
      <c r="K72" s="317"/>
    </row>
    <row r="73" ht="45" customHeight="1">
      <c r="B73" s="318"/>
      <c r="C73" s="319" t="s">
        <v>92</v>
      </c>
      <c r="D73" s="319"/>
      <c r="E73" s="319"/>
      <c r="F73" s="319"/>
      <c r="G73" s="319"/>
      <c r="H73" s="319"/>
      <c r="I73" s="319"/>
      <c r="J73" s="319"/>
      <c r="K73" s="320"/>
    </row>
    <row r="74" ht="17.25" customHeight="1">
      <c r="B74" s="318"/>
      <c r="C74" s="321" t="s">
        <v>628</v>
      </c>
      <c r="D74" s="321"/>
      <c r="E74" s="321"/>
      <c r="F74" s="321" t="s">
        <v>629</v>
      </c>
      <c r="G74" s="322"/>
      <c r="H74" s="321" t="s">
        <v>113</v>
      </c>
      <c r="I74" s="321" t="s">
        <v>55</v>
      </c>
      <c r="J74" s="321" t="s">
        <v>630</v>
      </c>
      <c r="K74" s="320"/>
    </row>
    <row r="75" ht="17.25" customHeight="1">
      <c r="B75" s="318"/>
      <c r="C75" s="323" t="s">
        <v>631</v>
      </c>
      <c r="D75" s="323"/>
      <c r="E75" s="323"/>
      <c r="F75" s="324" t="s">
        <v>632</v>
      </c>
      <c r="G75" s="325"/>
      <c r="H75" s="323"/>
      <c r="I75" s="323"/>
      <c r="J75" s="323" t="s">
        <v>633</v>
      </c>
      <c r="K75" s="320"/>
    </row>
    <row r="76" ht="5.25" customHeight="1">
      <c r="B76" s="318"/>
      <c r="C76" s="326"/>
      <c r="D76" s="326"/>
      <c r="E76" s="326"/>
      <c r="F76" s="326"/>
      <c r="G76" s="327"/>
      <c r="H76" s="326"/>
      <c r="I76" s="326"/>
      <c r="J76" s="326"/>
      <c r="K76" s="320"/>
    </row>
    <row r="77" ht="15" customHeight="1">
      <c r="B77" s="318"/>
      <c r="C77" s="307" t="s">
        <v>51</v>
      </c>
      <c r="D77" s="326"/>
      <c r="E77" s="326"/>
      <c r="F77" s="328" t="s">
        <v>634</v>
      </c>
      <c r="G77" s="327"/>
      <c r="H77" s="307" t="s">
        <v>635</v>
      </c>
      <c r="I77" s="307" t="s">
        <v>636</v>
      </c>
      <c r="J77" s="307">
        <v>20</v>
      </c>
      <c r="K77" s="320"/>
    </row>
    <row r="78" ht="15" customHeight="1">
      <c r="B78" s="318"/>
      <c r="C78" s="307" t="s">
        <v>637</v>
      </c>
      <c r="D78" s="307"/>
      <c r="E78" s="307"/>
      <c r="F78" s="328" t="s">
        <v>634</v>
      </c>
      <c r="G78" s="327"/>
      <c r="H78" s="307" t="s">
        <v>638</v>
      </c>
      <c r="I78" s="307" t="s">
        <v>636</v>
      </c>
      <c r="J78" s="307">
        <v>120</v>
      </c>
      <c r="K78" s="320"/>
    </row>
    <row r="79" ht="15" customHeight="1">
      <c r="B79" s="329"/>
      <c r="C79" s="307" t="s">
        <v>639</v>
      </c>
      <c r="D79" s="307"/>
      <c r="E79" s="307"/>
      <c r="F79" s="328" t="s">
        <v>640</v>
      </c>
      <c r="G79" s="327"/>
      <c r="H79" s="307" t="s">
        <v>641</v>
      </c>
      <c r="I79" s="307" t="s">
        <v>636</v>
      </c>
      <c r="J79" s="307">
        <v>50</v>
      </c>
      <c r="K79" s="320"/>
    </row>
    <row r="80" ht="15" customHeight="1">
      <c r="B80" s="329"/>
      <c r="C80" s="307" t="s">
        <v>642</v>
      </c>
      <c r="D80" s="307"/>
      <c r="E80" s="307"/>
      <c r="F80" s="328" t="s">
        <v>634</v>
      </c>
      <c r="G80" s="327"/>
      <c r="H80" s="307" t="s">
        <v>643</v>
      </c>
      <c r="I80" s="307" t="s">
        <v>644</v>
      </c>
      <c r="J80" s="307"/>
      <c r="K80" s="320"/>
    </row>
    <row r="81" ht="15" customHeight="1">
      <c r="B81" s="329"/>
      <c r="C81" s="330" t="s">
        <v>645</v>
      </c>
      <c r="D81" s="330"/>
      <c r="E81" s="330"/>
      <c r="F81" s="331" t="s">
        <v>640</v>
      </c>
      <c r="G81" s="330"/>
      <c r="H81" s="330" t="s">
        <v>646</v>
      </c>
      <c r="I81" s="330" t="s">
        <v>636</v>
      </c>
      <c r="J81" s="330">
        <v>15</v>
      </c>
      <c r="K81" s="320"/>
    </row>
    <row r="82" ht="15" customHeight="1">
      <c r="B82" s="329"/>
      <c r="C82" s="330" t="s">
        <v>647</v>
      </c>
      <c r="D82" s="330"/>
      <c r="E82" s="330"/>
      <c r="F82" s="331" t="s">
        <v>640</v>
      </c>
      <c r="G82" s="330"/>
      <c r="H82" s="330" t="s">
        <v>648</v>
      </c>
      <c r="I82" s="330" t="s">
        <v>636</v>
      </c>
      <c r="J82" s="330">
        <v>15</v>
      </c>
      <c r="K82" s="320"/>
    </row>
    <row r="83" ht="15" customHeight="1">
      <c r="B83" s="329"/>
      <c r="C83" s="330" t="s">
        <v>649</v>
      </c>
      <c r="D83" s="330"/>
      <c r="E83" s="330"/>
      <c r="F83" s="331" t="s">
        <v>640</v>
      </c>
      <c r="G83" s="330"/>
      <c r="H83" s="330" t="s">
        <v>650</v>
      </c>
      <c r="I83" s="330" t="s">
        <v>636</v>
      </c>
      <c r="J83" s="330">
        <v>20</v>
      </c>
      <c r="K83" s="320"/>
    </row>
    <row r="84" ht="15" customHeight="1">
      <c r="B84" s="329"/>
      <c r="C84" s="330" t="s">
        <v>651</v>
      </c>
      <c r="D84" s="330"/>
      <c r="E84" s="330"/>
      <c r="F84" s="331" t="s">
        <v>640</v>
      </c>
      <c r="G84" s="330"/>
      <c r="H84" s="330" t="s">
        <v>652</v>
      </c>
      <c r="I84" s="330" t="s">
        <v>636</v>
      </c>
      <c r="J84" s="330">
        <v>20</v>
      </c>
      <c r="K84" s="320"/>
    </row>
    <row r="85" ht="15" customHeight="1">
      <c r="B85" s="329"/>
      <c r="C85" s="307" t="s">
        <v>653</v>
      </c>
      <c r="D85" s="307"/>
      <c r="E85" s="307"/>
      <c r="F85" s="328" t="s">
        <v>640</v>
      </c>
      <c r="G85" s="327"/>
      <c r="H85" s="307" t="s">
        <v>654</v>
      </c>
      <c r="I85" s="307" t="s">
        <v>636</v>
      </c>
      <c r="J85" s="307">
        <v>50</v>
      </c>
      <c r="K85" s="320"/>
    </row>
    <row r="86" ht="15" customHeight="1">
      <c r="B86" s="329"/>
      <c r="C86" s="307" t="s">
        <v>655</v>
      </c>
      <c r="D86" s="307"/>
      <c r="E86" s="307"/>
      <c r="F86" s="328" t="s">
        <v>640</v>
      </c>
      <c r="G86" s="327"/>
      <c r="H86" s="307" t="s">
        <v>656</v>
      </c>
      <c r="I86" s="307" t="s">
        <v>636</v>
      </c>
      <c r="J86" s="307">
        <v>20</v>
      </c>
      <c r="K86" s="320"/>
    </row>
    <row r="87" ht="15" customHeight="1">
      <c r="B87" s="329"/>
      <c r="C87" s="307" t="s">
        <v>657</v>
      </c>
      <c r="D87" s="307"/>
      <c r="E87" s="307"/>
      <c r="F87" s="328" t="s">
        <v>640</v>
      </c>
      <c r="G87" s="327"/>
      <c r="H87" s="307" t="s">
        <v>658</v>
      </c>
      <c r="I87" s="307" t="s">
        <v>636</v>
      </c>
      <c r="J87" s="307">
        <v>20</v>
      </c>
      <c r="K87" s="320"/>
    </row>
    <row r="88" ht="15" customHeight="1">
      <c r="B88" s="329"/>
      <c r="C88" s="307" t="s">
        <v>659</v>
      </c>
      <c r="D88" s="307"/>
      <c r="E88" s="307"/>
      <c r="F88" s="328" t="s">
        <v>640</v>
      </c>
      <c r="G88" s="327"/>
      <c r="H88" s="307" t="s">
        <v>660</v>
      </c>
      <c r="I88" s="307" t="s">
        <v>636</v>
      </c>
      <c r="J88" s="307">
        <v>50</v>
      </c>
      <c r="K88" s="320"/>
    </row>
    <row r="89" ht="15" customHeight="1">
      <c r="B89" s="329"/>
      <c r="C89" s="307" t="s">
        <v>661</v>
      </c>
      <c r="D89" s="307"/>
      <c r="E89" s="307"/>
      <c r="F89" s="328" t="s">
        <v>640</v>
      </c>
      <c r="G89" s="327"/>
      <c r="H89" s="307" t="s">
        <v>661</v>
      </c>
      <c r="I89" s="307" t="s">
        <v>636</v>
      </c>
      <c r="J89" s="307">
        <v>50</v>
      </c>
      <c r="K89" s="320"/>
    </row>
    <row r="90" ht="15" customHeight="1">
      <c r="B90" s="329"/>
      <c r="C90" s="307" t="s">
        <v>118</v>
      </c>
      <c r="D90" s="307"/>
      <c r="E90" s="307"/>
      <c r="F90" s="328" t="s">
        <v>640</v>
      </c>
      <c r="G90" s="327"/>
      <c r="H90" s="307" t="s">
        <v>662</v>
      </c>
      <c r="I90" s="307" t="s">
        <v>636</v>
      </c>
      <c r="J90" s="307">
        <v>255</v>
      </c>
      <c r="K90" s="320"/>
    </row>
    <row r="91" ht="15" customHeight="1">
      <c r="B91" s="329"/>
      <c r="C91" s="307" t="s">
        <v>663</v>
      </c>
      <c r="D91" s="307"/>
      <c r="E91" s="307"/>
      <c r="F91" s="328" t="s">
        <v>634</v>
      </c>
      <c r="G91" s="327"/>
      <c r="H91" s="307" t="s">
        <v>664</v>
      </c>
      <c r="I91" s="307" t="s">
        <v>665</v>
      </c>
      <c r="J91" s="307"/>
      <c r="K91" s="320"/>
    </row>
    <row r="92" ht="15" customHeight="1">
      <c r="B92" s="329"/>
      <c r="C92" s="307" t="s">
        <v>666</v>
      </c>
      <c r="D92" s="307"/>
      <c r="E92" s="307"/>
      <c r="F92" s="328" t="s">
        <v>634</v>
      </c>
      <c r="G92" s="327"/>
      <c r="H92" s="307" t="s">
        <v>667</v>
      </c>
      <c r="I92" s="307" t="s">
        <v>668</v>
      </c>
      <c r="J92" s="307"/>
      <c r="K92" s="320"/>
    </row>
    <row r="93" ht="15" customHeight="1">
      <c r="B93" s="329"/>
      <c r="C93" s="307" t="s">
        <v>669</v>
      </c>
      <c r="D93" s="307"/>
      <c r="E93" s="307"/>
      <c r="F93" s="328" t="s">
        <v>634</v>
      </c>
      <c r="G93" s="327"/>
      <c r="H93" s="307" t="s">
        <v>669</v>
      </c>
      <c r="I93" s="307" t="s">
        <v>668</v>
      </c>
      <c r="J93" s="307"/>
      <c r="K93" s="320"/>
    </row>
    <row r="94" ht="15" customHeight="1">
      <c r="B94" s="329"/>
      <c r="C94" s="307" t="s">
        <v>36</v>
      </c>
      <c r="D94" s="307"/>
      <c r="E94" s="307"/>
      <c r="F94" s="328" t="s">
        <v>634</v>
      </c>
      <c r="G94" s="327"/>
      <c r="H94" s="307" t="s">
        <v>670</v>
      </c>
      <c r="I94" s="307" t="s">
        <v>668</v>
      </c>
      <c r="J94" s="307"/>
      <c r="K94" s="320"/>
    </row>
    <row r="95" ht="15" customHeight="1">
      <c r="B95" s="329"/>
      <c r="C95" s="307" t="s">
        <v>46</v>
      </c>
      <c r="D95" s="307"/>
      <c r="E95" s="307"/>
      <c r="F95" s="328" t="s">
        <v>634</v>
      </c>
      <c r="G95" s="327"/>
      <c r="H95" s="307" t="s">
        <v>671</v>
      </c>
      <c r="I95" s="307" t="s">
        <v>668</v>
      </c>
      <c r="J95" s="307"/>
      <c r="K95" s="320"/>
    </row>
    <row r="96" ht="15" customHeight="1">
      <c r="B96" s="332"/>
      <c r="C96" s="333"/>
      <c r="D96" s="333"/>
      <c r="E96" s="333"/>
      <c r="F96" s="333"/>
      <c r="G96" s="333"/>
      <c r="H96" s="333"/>
      <c r="I96" s="333"/>
      <c r="J96" s="333"/>
      <c r="K96" s="334"/>
    </row>
    <row r="97" ht="18.75" customHeight="1">
      <c r="B97" s="335"/>
      <c r="C97" s="336"/>
      <c r="D97" s="336"/>
      <c r="E97" s="336"/>
      <c r="F97" s="336"/>
      <c r="G97" s="336"/>
      <c r="H97" s="336"/>
      <c r="I97" s="336"/>
      <c r="J97" s="336"/>
      <c r="K97" s="335"/>
    </row>
    <row r="98" ht="18.75" customHeight="1">
      <c r="B98" s="314"/>
      <c r="C98" s="314"/>
      <c r="D98" s="314"/>
      <c r="E98" s="314"/>
      <c r="F98" s="314"/>
      <c r="G98" s="314"/>
      <c r="H98" s="314"/>
      <c r="I98" s="314"/>
      <c r="J98" s="314"/>
      <c r="K98" s="314"/>
    </row>
    <row r="99" ht="7.5" customHeight="1">
      <c r="B99" s="315"/>
      <c r="C99" s="316"/>
      <c r="D99" s="316"/>
      <c r="E99" s="316"/>
      <c r="F99" s="316"/>
      <c r="G99" s="316"/>
      <c r="H99" s="316"/>
      <c r="I99" s="316"/>
      <c r="J99" s="316"/>
      <c r="K99" s="317"/>
    </row>
    <row r="100" ht="45" customHeight="1">
      <c r="B100" s="318"/>
      <c r="C100" s="319" t="s">
        <v>672</v>
      </c>
      <c r="D100" s="319"/>
      <c r="E100" s="319"/>
      <c r="F100" s="319"/>
      <c r="G100" s="319"/>
      <c r="H100" s="319"/>
      <c r="I100" s="319"/>
      <c r="J100" s="319"/>
      <c r="K100" s="320"/>
    </row>
    <row r="101" ht="17.25" customHeight="1">
      <c r="B101" s="318"/>
      <c r="C101" s="321" t="s">
        <v>628</v>
      </c>
      <c r="D101" s="321"/>
      <c r="E101" s="321"/>
      <c r="F101" s="321" t="s">
        <v>629</v>
      </c>
      <c r="G101" s="322"/>
      <c r="H101" s="321" t="s">
        <v>113</v>
      </c>
      <c r="I101" s="321" t="s">
        <v>55</v>
      </c>
      <c r="J101" s="321" t="s">
        <v>630</v>
      </c>
      <c r="K101" s="320"/>
    </row>
    <row r="102" ht="17.25" customHeight="1">
      <c r="B102" s="318"/>
      <c r="C102" s="323" t="s">
        <v>631</v>
      </c>
      <c r="D102" s="323"/>
      <c r="E102" s="323"/>
      <c r="F102" s="324" t="s">
        <v>632</v>
      </c>
      <c r="G102" s="325"/>
      <c r="H102" s="323"/>
      <c r="I102" s="323"/>
      <c r="J102" s="323" t="s">
        <v>633</v>
      </c>
      <c r="K102" s="320"/>
    </row>
    <row r="103" ht="5.25" customHeight="1">
      <c r="B103" s="318"/>
      <c r="C103" s="321"/>
      <c r="D103" s="321"/>
      <c r="E103" s="321"/>
      <c r="F103" s="321"/>
      <c r="G103" s="337"/>
      <c r="H103" s="321"/>
      <c r="I103" s="321"/>
      <c r="J103" s="321"/>
      <c r="K103" s="320"/>
    </row>
    <row r="104" ht="15" customHeight="1">
      <c r="B104" s="318"/>
      <c r="C104" s="307" t="s">
        <v>51</v>
      </c>
      <c r="D104" s="326"/>
      <c r="E104" s="326"/>
      <c r="F104" s="328" t="s">
        <v>634</v>
      </c>
      <c r="G104" s="337"/>
      <c r="H104" s="307" t="s">
        <v>673</v>
      </c>
      <c r="I104" s="307" t="s">
        <v>636</v>
      </c>
      <c r="J104" s="307">
        <v>20</v>
      </c>
      <c r="K104" s="320"/>
    </row>
    <row r="105" ht="15" customHeight="1">
      <c r="B105" s="318"/>
      <c r="C105" s="307" t="s">
        <v>637</v>
      </c>
      <c r="D105" s="307"/>
      <c r="E105" s="307"/>
      <c r="F105" s="328" t="s">
        <v>634</v>
      </c>
      <c r="G105" s="307"/>
      <c r="H105" s="307" t="s">
        <v>673</v>
      </c>
      <c r="I105" s="307" t="s">
        <v>636</v>
      </c>
      <c r="J105" s="307">
        <v>120</v>
      </c>
      <c r="K105" s="320"/>
    </row>
    <row r="106" ht="15" customHeight="1">
      <c r="B106" s="329"/>
      <c r="C106" s="307" t="s">
        <v>639</v>
      </c>
      <c r="D106" s="307"/>
      <c r="E106" s="307"/>
      <c r="F106" s="328" t="s">
        <v>640</v>
      </c>
      <c r="G106" s="307"/>
      <c r="H106" s="307" t="s">
        <v>673</v>
      </c>
      <c r="I106" s="307" t="s">
        <v>636</v>
      </c>
      <c r="J106" s="307">
        <v>50</v>
      </c>
      <c r="K106" s="320"/>
    </row>
    <row r="107" ht="15" customHeight="1">
      <c r="B107" s="329"/>
      <c r="C107" s="307" t="s">
        <v>642</v>
      </c>
      <c r="D107" s="307"/>
      <c r="E107" s="307"/>
      <c r="F107" s="328" t="s">
        <v>634</v>
      </c>
      <c r="G107" s="307"/>
      <c r="H107" s="307" t="s">
        <v>673</v>
      </c>
      <c r="I107" s="307" t="s">
        <v>644</v>
      </c>
      <c r="J107" s="307"/>
      <c r="K107" s="320"/>
    </row>
    <row r="108" ht="15" customHeight="1">
      <c r="B108" s="329"/>
      <c r="C108" s="307" t="s">
        <v>653</v>
      </c>
      <c r="D108" s="307"/>
      <c r="E108" s="307"/>
      <c r="F108" s="328" t="s">
        <v>640</v>
      </c>
      <c r="G108" s="307"/>
      <c r="H108" s="307" t="s">
        <v>673</v>
      </c>
      <c r="I108" s="307" t="s">
        <v>636</v>
      </c>
      <c r="J108" s="307">
        <v>50</v>
      </c>
      <c r="K108" s="320"/>
    </row>
    <row r="109" ht="15" customHeight="1">
      <c r="B109" s="329"/>
      <c r="C109" s="307" t="s">
        <v>661</v>
      </c>
      <c r="D109" s="307"/>
      <c r="E109" s="307"/>
      <c r="F109" s="328" t="s">
        <v>640</v>
      </c>
      <c r="G109" s="307"/>
      <c r="H109" s="307" t="s">
        <v>673</v>
      </c>
      <c r="I109" s="307" t="s">
        <v>636</v>
      </c>
      <c r="J109" s="307">
        <v>50</v>
      </c>
      <c r="K109" s="320"/>
    </row>
    <row r="110" ht="15" customHeight="1">
      <c r="B110" s="329"/>
      <c r="C110" s="307" t="s">
        <v>659</v>
      </c>
      <c r="D110" s="307"/>
      <c r="E110" s="307"/>
      <c r="F110" s="328" t="s">
        <v>640</v>
      </c>
      <c r="G110" s="307"/>
      <c r="H110" s="307" t="s">
        <v>673</v>
      </c>
      <c r="I110" s="307" t="s">
        <v>636</v>
      </c>
      <c r="J110" s="307">
        <v>50</v>
      </c>
      <c r="K110" s="320"/>
    </row>
    <row r="111" ht="15" customHeight="1">
      <c r="B111" s="329"/>
      <c r="C111" s="307" t="s">
        <v>51</v>
      </c>
      <c r="D111" s="307"/>
      <c r="E111" s="307"/>
      <c r="F111" s="328" t="s">
        <v>634</v>
      </c>
      <c r="G111" s="307"/>
      <c r="H111" s="307" t="s">
        <v>674</v>
      </c>
      <c r="I111" s="307" t="s">
        <v>636</v>
      </c>
      <c r="J111" s="307">
        <v>20</v>
      </c>
      <c r="K111" s="320"/>
    </row>
    <row r="112" ht="15" customHeight="1">
      <c r="B112" s="329"/>
      <c r="C112" s="307" t="s">
        <v>675</v>
      </c>
      <c r="D112" s="307"/>
      <c r="E112" s="307"/>
      <c r="F112" s="328" t="s">
        <v>634</v>
      </c>
      <c r="G112" s="307"/>
      <c r="H112" s="307" t="s">
        <v>676</v>
      </c>
      <c r="I112" s="307" t="s">
        <v>636</v>
      </c>
      <c r="J112" s="307">
        <v>120</v>
      </c>
      <c r="K112" s="320"/>
    </row>
    <row r="113" ht="15" customHeight="1">
      <c r="B113" s="329"/>
      <c r="C113" s="307" t="s">
        <v>36</v>
      </c>
      <c r="D113" s="307"/>
      <c r="E113" s="307"/>
      <c r="F113" s="328" t="s">
        <v>634</v>
      </c>
      <c r="G113" s="307"/>
      <c r="H113" s="307" t="s">
        <v>677</v>
      </c>
      <c r="I113" s="307" t="s">
        <v>668</v>
      </c>
      <c r="J113" s="307"/>
      <c r="K113" s="320"/>
    </row>
    <row r="114" ht="15" customHeight="1">
      <c r="B114" s="329"/>
      <c r="C114" s="307" t="s">
        <v>46</v>
      </c>
      <c r="D114" s="307"/>
      <c r="E114" s="307"/>
      <c r="F114" s="328" t="s">
        <v>634</v>
      </c>
      <c r="G114" s="307"/>
      <c r="H114" s="307" t="s">
        <v>678</v>
      </c>
      <c r="I114" s="307" t="s">
        <v>668</v>
      </c>
      <c r="J114" s="307"/>
      <c r="K114" s="320"/>
    </row>
    <row r="115" ht="15" customHeight="1">
      <c r="B115" s="329"/>
      <c r="C115" s="307" t="s">
        <v>55</v>
      </c>
      <c r="D115" s="307"/>
      <c r="E115" s="307"/>
      <c r="F115" s="328" t="s">
        <v>634</v>
      </c>
      <c r="G115" s="307"/>
      <c r="H115" s="307" t="s">
        <v>679</v>
      </c>
      <c r="I115" s="307" t="s">
        <v>680</v>
      </c>
      <c r="J115" s="307"/>
      <c r="K115" s="320"/>
    </row>
    <row r="116" ht="15" customHeight="1">
      <c r="B116" s="332"/>
      <c r="C116" s="338"/>
      <c r="D116" s="338"/>
      <c r="E116" s="338"/>
      <c r="F116" s="338"/>
      <c r="G116" s="338"/>
      <c r="H116" s="338"/>
      <c r="I116" s="338"/>
      <c r="J116" s="338"/>
      <c r="K116" s="334"/>
    </row>
    <row r="117" ht="18.75" customHeight="1">
      <c r="B117" s="339"/>
      <c r="C117" s="303"/>
      <c r="D117" s="303"/>
      <c r="E117" s="303"/>
      <c r="F117" s="340"/>
      <c r="G117" s="303"/>
      <c r="H117" s="303"/>
      <c r="I117" s="303"/>
      <c r="J117" s="303"/>
      <c r="K117" s="339"/>
    </row>
    <row r="118" ht="18.75" customHeight="1">
      <c r="B118" s="314"/>
      <c r="C118" s="314"/>
      <c r="D118" s="314"/>
      <c r="E118" s="314"/>
      <c r="F118" s="314"/>
      <c r="G118" s="314"/>
      <c r="H118" s="314"/>
      <c r="I118" s="314"/>
      <c r="J118" s="314"/>
      <c r="K118" s="314"/>
    </row>
    <row r="119" ht="7.5" customHeight="1">
      <c r="B119" s="341"/>
      <c r="C119" s="342"/>
      <c r="D119" s="342"/>
      <c r="E119" s="342"/>
      <c r="F119" s="342"/>
      <c r="G119" s="342"/>
      <c r="H119" s="342"/>
      <c r="I119" s="342"/>
      <c r="J119" s="342"/>
      <c r="K119" s="343"/>
    </row>
    <row r="120" ht="45" customHeight="1">
      <c r="B120" s="344"/>
      <c r="C120" s="297" t="s">
        <v>681</v>
      </c>
      <c r="D120" s="297"/>
      <c r="E120" s="297"/>
      <c r="F120" s="297"/>
      <c r="G120" s="297"/>
      <c r="H120" s="297"/>
      <c r="I120" s="297"/>
      <c r="J120" s="297"/>
      <c r="K120" s="345"/>
    </row>
    <row r="121" ht="17.25" customHeight="1">
      <c r="B121" s="346"/>
      <c r="C121" s="321" t="s">
        <v>628</v>
      </c>
      <c r="D121" s="321"/>
      <c r="E121" s="321"/>
      <c r="F121" s="321" t="s">
        <v>629</v>
      </c>
      <c r="G121" s="322"/>
      <c r="H121" s="321" t="s">
        <v>113</v>
      </c>
      <c r="I121" s="321" t="s">
        <v>55</v>
      </c>
      <c r="J121" s="321" t="s">
        <v>630</v>
      </c>
      <c r="K121" s="347"/>
    </row>
    <row r="122" ht="17.25" customHeight="1">
      <c r="B122" s="346"/>
      <c r="C122" s="323" t="s">
        <v>631</v>
      </c>
      <c r="D122" s="323"/>
      <c r="E122" s="323"/>
      <c r="F122" s="324" t="s">
        <v>632</v>
      </c>
      <c r="G122" s="325"/>
      <c r="H122" s="323"/>
      <c r="I122" s="323"/>
      <c r="J122" s="323" t="s">
        <v>633</v>
      </c>
      <c r="K122" s="347"/>
    </row>
    <row r="123" ht="5.25" customHeight="1">
      <c r="B123" s="348"/>
      <c r="C123" s="326"/>
      <c r="D123" s="326"/>
      <c r="E123" s="326"/>
      <c r="F123" s="326"/>
      <c r="G123" s="307"/>
      <c r="H123" s="326"/>
      <c r="I123" s="326"/>
      <c r="J123" s="326"/>
      <c r="K123" s="349"/>
    </row>
    <row r="124" ht="15" customHeight="1">
      <c r="B124" s="348"/>
      <c r="C124" s="307" t="s">
        <v>637</v>
      </c>
      <c r="D124" s="326"/>
      <c r="E124" s="326"/>
      <c r="F124" s="328" t="s">
        <v>634</v>
      </c>
      <c r="G124" s="307"/>
      <c r="H124" s="307" t="s">
        <v>673</v>
      </c>
      <c r="I124" s="307" t="s">
        <v>636</v>
      </c>
      <c r="J124" s="307">
        <v>120</v>
      </c>
      <c r="K124" s="350"/>
    </row>
    <row r="125" ht="15" customHeight="1">
      <c r="B125" s="348"/>
      <c r="C125" s="307" t="s">
        <v>682</v>
      </c>
      <c r="D125" s="307"/>
      <c r="E125" s="307"/>
      <c r="F125" s="328" t="s">
        <v>634</v>
      </c>
      <c r="G125" s="307"/>
      <c r="H125" s="307" t="s">
        <v>683</v>
      </c>
      <c r="I125" s="307" t="s">
        <v>636</v>
      </c>
      <c r="J125" s="307" t="s">
        <v>684</v>
      </c>
      <c r="K125" s="350"/>
    </row>
    <row r="126" ht="15" customHeight="1">
      <c r="B126" s="348"/>
      <c r="C126" s="307" t="s">
        <v>583</v>
      </c>
      <c r="D126" s="307"/>
      <c r="E126" s="307"/>
      <c r="F126" s="328" t="s">
        <v>634</v>
      </c>
      <c r="G126" s="307"/>
      <c r="H126" s="307" t="s">
        <v>685</v>
      </c>
      <c r="I126" s="307" t="s">
        <v>636</v>
      </c>
      <c r="J126" s="307" t="s">
        <v>684</v>
      </c>
      <c r="K126" s="350"/>
    </row>
    <row r="127" ht="15" customHeight="1">
      <c r="B127" s="348"/>
      <c r="C127" s="307" t="s">
        <v>645</v>
      </c>
      <c r="D127" s="307"/>
      <c r="E127" s="307"/>
      <c r="F127" s="328" t="s">
        <v>640</v>
      </c>
      <c r="G127" s="307"/>
      <c r="H127" s="307" t="s">
        <v>646</v>
      </c>
      <c r="I127" s="307" t="s">
        <v>636</v>
      </c>
      <c r="J127" s="307">
        <v>15</v>
      </c>
      <c r="K127" s="350"/>
    </row>
    <row r="128" ht="15" customHeight="1">
      <c r="B128" s="348"/>
      <c r="C128" s="330" t="s">
        <v>647</v>
      </c>
      <c r="D128" s="330"/>
      <c r="E128" s="330"/>
      <c r="F128" s="331" t="s">
        <v>640</v>
      </c>
      <c r="G128" s="330"/>
      <c r="H128" s="330" t="s">
        <v>648</v>
      </c>
      <c r="I128" s="330" t="s">
        <v>636</v>
      </c>
      <c r="J128" s="330">
        <v>15</v>
      </c>
      <c r="K128" s="350"/>
    </row>
    <row r="129" ht="15" customHeight="1">
      <c r="B129" s="348"/>
      <c r="C129" s="330" t="s">
        <v>649</v>
      </c>
      <c r="D129" s="330"/>
      <c r="E129" s="330"/>
      <c r="F129" s="331" t="s">
        <v>640</v>
      </c>
      <c r="G129" s="330"/>
      <c r="H129" s="330" t="s">
        <v>650</v>
      </c>
      <c r="I129" s="330" t="s">
        <v>636</v>
      </c>
      <c r="J129" s="330">
        <v>20</v>
      </c>
      <c r="K129" s="350"/>
    </row>
    <row r="130" ht="15" customHeight="1">
      <c r="B130" s="348"/>
      <c r="C130" s="330" t="s">
        <v>651</v>
      </c>
      <c r="D130" s="330"/>
      <c r="E130" s="330"/>
      <c r="F130" s="331" t="s">
        <v>640</v>
      </c>
      <c r="G130" s="330"/>
      <c r="H130" s="330" t="s">
        <v>652</v>
      </c>
      <c r="I130" s="330" t="s">
        <v>636</v>
      </c>
      <c r="J130" s="330">
        <v>20</v>
      </c>
      <c r="K130" s="350"/>
    </row>
    <row r="131" ht="15" customHeight="1">
      <c r="B131" s="348"/>
      <c r="C131" s="307" t="s">
        <v>639</v>
      </c>
      <c r="D131" s="307"/>
      <c r="E131" s="307"/>
      <c r="F131" s="328" t="s">
        <v>640</v>
      </c>
      <c r="G131" s="307"/>
      <c r="H131" s="307" t="s">
        <v>673</v>
      </c>
      <c r="I131" s="307" t="s">
        <v>636</v>
      </c>
      <c r="J131" s="307">
        <v>50</v>
      </c>
      <c r="K131" s="350"/>
    </row>
    <row r="132" ht="15" customHeight="1">
      <c r="B132" s="348"/>
      <c r="C132" s="307" t="s">
        <v>653</v>
      </c>
      <c r="D132" s="307"/>
      <c r="E132" s="307"/>
      <c r="F132" s="328" t="s">
        <v>640</v>
      </c>
      <c r="G132" s="307"/>
      <c r="H132" s="307" t="s">
        <v>673</v>
      </c>
      <c r="I132" s="307" t="s">
        <v>636</v>
      </c>
      <c r="J132" s="307">
        <v>50</v>
      </c>
      <c r="K132" s="350"/>
    </row>
    <row r="133" ht="15" customHeight="1">
      <c r="B133" s="348"/>
      <c r="C133" s="307" t="s">
        <v>659</v>
      </c>
      <c r="D133" s="307"/>
      <c r="E133" s="307"/>
      <c r="F133" s="328" t="s">
        <v>640</v>
      </c>
      <c r="G133" s="307"/>
      <c r="H133" s="307" t="s">
        <v>673</v>
      </c>
      <c r="I133" s="307" t="s">
        <v>636</v>
      </c>
      <c r="J133" s="307">
        <v>50</v>
      </c>
      <c r="K133" s="350"/>
    </row>
    <row r="134" ht="15" customHeight="1">
      <c r="B134" s="348"/>
      <c r="C134" s="307" t="s">
        <v>661</v>
      </c>
      <c r="D134" s="307"/>
      <c r="E134" s="307"/>
      <c r="F134" s="328" t="s">
        <v>640</v>
      </c>
      <c r="G134" s="307"/>
      <c r="H134" s="307" t="s">
        <v>673</v>
      </c>
      <c r="I134" s="307" t="s">
        <v>636</v>
      </c>
      <c r="J134" s="307">
        <v>50</v>
      </c>
      <c r="K134" s="350"/>
    </row>
    <row r="135" ht="15" customHeight="1">
      <c r="B135" s="348"/>
      <c r="C135" s="307" t="s">
        <v>118</v>
      </c>
      <c r="D135" s="307"/>
      <c r="E135" s="307"/>
      <c r="F135" s="328" t="s">
        <v>640</v>
      </c>
      <c r="G135" s="307"/>
      <c r="H135" s="307" t="s">
        <v>686</v>
      </c>
      <c r="I135" s="307" t="s">
        <v>636</v>
      </c>
      <c r="J135" s="307">
        <v>255</v>
      </c>
      <c r="K135" s="350"/>
    </row>
    <row r="136" ht="15" customHeight="1">
      <c r="B136" s="348"/>
      <c r="C136" s="307" t="s">
        <v>663</v>
      </c>
      <c r="D136" s="307"/>
      <c r="E136" s="307"/>
      <c r="F136" s="328" t="s">
        <v>634</v>
      </c>
      <c r="G136" s="307"/>
      <c r="H136" s="307" t="s">
        <v>687</v>
      </c>
      <c r="I136" s="307" t="s">
        <v>665</v>
      </c>
      <c r="J136" s="307"/>
      <c r="K136" s="350"/>
    </row>
    <row r="137" ht="15" customHeight="1">
      <c r="B137" s="348"/>
      <c r="C137" s="307" t="s">
        <v>666</v>
      </c>
      <c r="D137" s="307"/>
      <c r="E137" s="307"/>
      <c r="F137" s="328" t="s">
        <v>634</v>
      </c>
      <c r="G137" s="307"/>
      <c r="H137" s="307" t="s">
        <v>688</v>
      </c>
      <c r="I137" s="307" t="s">
        <v>668</v>
      </c>
      <c r="J137" s="307"/>
      <c r="K137" s="350"/>
    </row>
    <row r="138" ht="15" customHeight="1">
      <c r="B138" s="348"/>
      <c r="C138" s="307" t="s">
        <v>669</v>
      </c>
      <c r="D138" s="307"/>
      <c r="E138" s="307"/>
      <c r="F138" s="328" t="s">
        <v>634</v>
      </c>
      <c r="G138" s="307"/>
      <c r="H138" s="307" t="s">
        <v>669</v>
      </c>
      <c r="I138" s="307" t="s">
        <v>668</v>
      </c>
      <c r="J138" s="307"/>
      <c r="K138" s="350"/>
    </row>
    <row r="139" ht="15" customHeight="1">
      <c r="B139" s="348"/>
      <c r="C139" s="307" t="s">
        <v>36</v>
      </c>
      <c r="D139" s="307"/>
      <c r="E139" s="307"/>
      <c r="F139" s="328" t="s">
        <v>634</v>
      </c>
      <c r="G139" s="307"/>
      <c r="H139" s="307" t="s">
        <v>689</v>
      </c>
      <c r="I139" s="307" t="s">
        <v>668</v>
      </c>
      <c r="J139" s="307"/>
      <c r="K139" s="350"/>
    </row>
    <row r="140" ht="15" customHeight="1">
      <c r="B140" s="348"/>
      <c r="C140" s="307" t="s">
        <v>690</v>
      </c>
      <c r="D140" s="307"/>
      <c r="E140" s="307"/>
      <c r="F140" s="328" t="s">
        <v>634</v>
      </c>
      <c r="G140" s="307"/>
      <c r="H140" s="307" t="s">
        <v>691</v>
      </c>
      <c r="I140" s="307" t="s">
        <v>668</v>
      </c>
      <c r="J140" s="307"/>
      <c r="K140" s="350"/>
    </row>
    <row r="141" ht="15" customHeight="1">
      <c r="B141" s="351"/>
      <c r="C141" s="352"/>
      <c r="D141" s="352"/>
      <c r="E141" s="352"/>
      <c r="F141" s="352"/>
      <c r="G141" s="352"/>
      <c r="H141" s="352"/>
      <c r="I141" s="352"/>
      <c r="J141" s="352"/>
      <c r="K141" s="353"/>
    </row>
    <row r="142" ht="18.75" customHeight="1">
      <c r="B142" s="303"/>
      <c r="C142" s="303"/>
      <c r="D142" s="303"/>
      <c r="E142" s="303"/>
      <c r="F142" s="340"/>
      <c r="G142" s="303"/>
      <c r="H142" s="303"/>
      <c r="I142" s="303"/>
      <c r="J142" s="303"/>
      <c r="K142" s="303"/>
    </row>
    <row r="143" ht="18.75" customHeight="1">
      <c r="B143" s="314"/>
      <c r="C143" s="314"/>
      <c r="D143" s="314"/>
      <c r="E143" s="314"/>
      <c r="F143" s="314"/>
      <c r="G143" s="314"/>
      <c r="H143" s="314"/>
      <c r="I143" s="314"/>
      <c r="J143" s="314"/>
      <c r="K143" s="314"/>
    </row>
    <row r="144" ht="7.5" customHeight="1">
      <c r="B144" s="315"/>
      <c r="C144" s="316"/>
      <c r="D144" s="316"/>
      <c r="E144" s="316"/>
      <c r="F144" s="316"/>
      <c r="G144" s="316"/>
      <c r="H144" s="316"/>
      <c r="I144" s="316"/>
      <c r="J144" s="316"/>
      <c r="K144" s="317"/>
    </row>
    <row r="145" ht="45" customHeight="1">
      <c r="B145" s="318"/>
      <c r="C145" s="319" t="s">
        <v>692</v>
      </c>
      <c r="D145" s="319"/>
      <c r="E145" s="319"/>
      <c r="F145" s="319"/>
      <c r="G145" s="319"/>
      <c r="H145" s="319"/>
      <c r="I145" s="319"/>
      <c r="J145" s="319"/>
      <c r="K145" s="320"/>
    </row>
    <row r="146" ht="17.25" customHeight="1">
      <c r="B146" s="318"/>
      <c r="C146" s="321" t="s">
        <v>628</v>
      </c>
      <c r="D146" s="321"/>
      <c r="E146" s="321"/>
      <c r="F146" s="321" t="s">
        <v>629</v>
      </c>
      <c r="G146" s="322"/>
      <c r="H146" s="321" t="s">
        <v>113</v>
      </c>
      <c r="I146" s="321" t="s">
        <v>55</v>
      </c>
      <c r="J146" s="321" t="s">
        <v>630</v>
      </c>
      <c r="K146" s="320"/>
    </row>
    <row r="147" ht="17.25" customHeight="1">
      <c r="B147" s="318"/>
      <c r="C147" s="323" t="s">
        <v>631</v>
      </c>
      <c r="D147" s="323"/>
      <c r="E147" s="323"/>
      <c r="F147" s="324" t="s">
        <v>632</v>
      </c>
      <c r="G147" s="325"/>
      <c r="H147" s="323"/>
      <c r="I147" s="323"/>
      <c r="J147" s="323" t="s">
        <v>633</v>
      </c>
      <c r="K147" s="320"/>
    </row>
    <row r="148" ht="5.25" customHeight="1">
      <c r="B148" s="329"/>
      <c r="C148" s="326"/>
      <c r="D148" s="326"/>
      <c r="E148" s="326"/>
      <c r="F148" s="326"/>
      <c r="G148" s="327"/>
      <c r="H148" s="326"/>
      <c r="I148" s="326"/>
      <c r="J148" s="326"/>
      <c r="K148" s="350"/>
    </row>
    <row r="149" ht="15" customHeight="1">
      <c r="B149" s="329"/>
      <c r="C149" s="354" t="s">
        <v>637</v>
      </c>
      <c r="D149" s="307"/>
      <c r="E149" s="307"/>
      <c r="F149" s="355" t="s">
        <v>634</v>
      </c>
      <c r="G149" s="307"/>
      <c r="H149" s="354" t="s">
        <v>673</v>
      </c>
      <c r="I149" s="354" t="s">
        <v>636</v>
      </c>
      <c r="J149" s="354">
        <v>120</v>
      </c>
      <c r="K149" s="350"/>
    </row>
    <row r="150" ht="15" customHeight="1">
      <c r="B150" s="329"/>
      <c r="C150" s="354" t="s">
        <v>682</v>
      </c>
      <c r="D150" s="307"/>
      <c r="E150" s="307"/>
      <c r="F150" s="355" t="s">
        <v>634</v>
      </c>
      <c r="G150" s="307"/>
      <c r="H150" s="354" t="s">
        <v>693</v>
      </c>
      <c r="I150" s="354" t="s">
        <v>636</v>
      </c>
      <c r="J150" s="354" t="s">
        <v>684</v>
      </c>
      <c r="K150" s="350"/>
    </row>
    <row r="151" ht="15" customHeight="1">
      <c r="B151" s="329"/>
      <c r="C151" s="354" t="s">
        <v>583</v>
      </c>
      <c r="D151" s="307"/>
      <c r="E151" s="307"/>
      <c r="F151" s="355" t="s">
        <v>634</v>
      </c>
      <c r="G151" s="307"/>
      <c r="H151" s="354" t="s">
        <v>694</v>
      </c>
      <c r="I151" s="354" t="s">
        <v>636</v>
      </c>
      <c r="J151" s="354" t="s">
        <v>684</v>
      </c>
      <c r="K151" s="350"/>
    </row>
    <row r="152" ht="15" customHeight="1">
      <c r="B152" s="329"/>
      <c r="C152" s="354" t="s">
        <v>639</v>
      </c>
      <c r="D152" s="307"/>
      <c r="E152" s="307"/>
      <c r="F152" s="355" t="s">
        <v>640</v>
      </c>
      <c r="G152" s="307"/>
      <c r="H152" s="354" t="s">
        <v>673</v>
      </c>
      <c r="I152" s="354" t="s">
        <v>636</v>
      </c>
      <c r="J152" s="354">
        <v>50</v>
      </c>
      <c r="K152" s="350"/>
    </row>
    <row r="153" ht="15" customHeight="1">
      <c r="B153" s="329"/>
      <c r="C153" s="354" t="s">
        <v>642</v>
      </c>
      <c r="D153" s="307"/>
      <c r="E153" s="307"/>
      <c r="F153" s="355" t="s">
        <v>634</v>
      </c>
      <c r="G153" s="307"/>
      <c r="H153" s="354" t="s">
        <v>673</v>
      </c>
      <c r="I153" s="354" t="s">
        <v>644</v>
      </c>
      <c r="J153" s="354"/>
      <c r="K153" s="350"/>
    </row>
    <row r="154" ht="15" customHeight="1">
      <c r="B154" s="329"/>
      <c r="C154" s="354" t="s">
        <v>653</v>
      </c>
      <c r="D154" s="307"/>
      <c r="E154" s="307"/>
      <c r="F154" s="355" t="s">
        <v>640</v>
      </c>
      <c r="G154" s="307"/>
      <c r="H154" s="354" t="s">
        <v>673</v>
      </c>
      <c r="I154" s="354" t="s">
        <v>636</v>
      </c>
      <c r="J154" s="354">
        <v>50</v>
      </c>
      <c r="K154" s="350"/>
    </row>
    <row r="155" ht="15" customHeight="1">
      <c r="B155" s="329"/>
      <c r="C155" s="354" t="s">
        <v>661</v>
      </c>
      <c r="D155" s="307"/>
      <c r="E155" s="307"/>
      <c r="F155" s="355" t="s">
        <v>640</v>
      </c>
      <c r="G155" s="307"/>
      <c r="H155" s="354" t="s">
        <v>673</v>
      </c>
      <c r="I155" s="354" t="s">
        <v>636</v>
      </c>
      <c r="J155" s="354">
        <v>50</v>
      </c>
      <c r="K155" s="350"/>
    </row>
    <row r="156" ht="15" customHeight="1">
      <c r="B156" s="329"/>
      <c r="C156" s="354" t="s">
        <v>659</v>
      </c>
      <c r="D156" s="307"/>
      <c r="E156" s="307"/>
      <c r="F156" s="355" t="s">
        <v>640</v>
      </c>
      <c r="G156" s="307"/>
      <c r="H156" s="354" t="s">
        <v>673</v>
      </c>
      <c r="I156" s="354" t="s">
        <v>636</v>
      </c>
      <c r="J156" s="354">
        <v>50</v>
      </c>
      <c r="K156" s="350"/>
    </row>
    <row r="157" ht="15" customHeight="1">
      <c r="B157" s="329"/>
      <c r="C157" s="354" t="s">
        <v>97</v>
      </c>
      <c r="D157" s="307"/>
      <c r="E157" s="307"/>
      <c r="F157" s="355" t="s">
        <v>634</v>
      </c>
      <c r="G157" s="307"/>
      <c r="H157" s="354" t="s">
        <v>695</v>
      </c>
      <c r="I157" s="354" t="s">
        <v>636</v>
      </c>
      <c r="J157" s="354" t="s">
        <v>696</v>
      </c>
      <c r="K157" s="350"/>
    </row>
    <row r="158" ht="15" customHeight="1">
      <c r="B158" s="329"/>
      <c r="C158" s="354" t="s">
        <v>697</v>
      </c>
      <c r="D158" s="307"/>
      <c r="E158" s="307"/>
      <c r="F158" s="355" t="s">
        <v>634</v>
      </c>
      <c r="G158" s="307"/>
      <c r="H158" s="354" t="s">
        <v>698</v>
      </c>
      <c r="I158" s="354" t="s">
        <v>668</v>
      </c>
      <c r="J158" s="354"/>
      <c r="K158" s="350"/>
    </row>
    <row r="159" ht="15" customHeight="1">
      <c r="B159" s="356"/>
      <c r="C159" s="338"/>
      <c r="D159" s="338"/>
      <c r="E159" s="338"/>
      <c r="F159" s="338"/>
      <c r="G159" s="338"/>
      <c r="H159" s="338"/>
      <c r="I159" s="338"/>
      <c r="J159" s="338"/>
      <c r="K159" s="357"/>
    </row>
    <row r="160" ht="18.75" customHeight="1">
      <c r="B160" s="303"/>
      <c r="C160" s="307"/>
      <c r="D160" s="307"/>
      <c r="E160" s="307"/>
      <c r="F160" s="328"/>
      <c r="G160" s="307"/>
      <c r="H160" s="307"/>
      <c r="I160" s="307"/>
      <c r="J160" s="307"/>
      <c r="K160" s="303"/>
    </row>
    <row r="161" ht="18.75" customHeight="1">
      <c r="B161" s="314"/>
      <c r="C161" s="314"/>
      <c r="D161" s="314"/>
      <c r="E161" s="314"/>
      <c r="F161" s="314"/>
      <c r="G161" s="314"/>
      <c r="H161" s="314"/>
      <c r="I161" s="314"/>
      <c r="J161" s="314"/>
      <c r="K161" s="314"/>
    </row>
    <row r="162" ht="7.5" customHeight="1">
      <c r="B162" s="293"/>
      <c r="C162" s="294"/>
      <c r="D162" s="294"/>
      <c r="E162" s="294"/>
      <c r="F162" s="294"/>
      <c r="G162" s="294"/>
      <c r="H162" s="294"/>
      <c r="I162" s="294"/>
      <c r="J162" s="294"/>
      <c r="K162" s="295"/>
    </row>
    <row r="163" ht="45" customHeight="1">
      <c r="B163" s="296"/>
      <c r="C163" s="297" t="s">
        <v>699</v>
      </c>
      <c r="D163" s="297"/>
      <c r="E163" s="297"/>
      <c r="F163" s="297"/>
      <c r="G163" s="297"/>
      <c r="H163" s="297"/>
      <c r="I163" s="297"/>
      <c r="J163" s="297"/>
      <c r="K163" s="298"/>
    </row>
    <row r="164" ht="17.25" customHeight="1">
      <c r="B164" s="296"/>
      <c r="C164" s="321" t="s">
        <v>628</v>
      </c>
      <c r="D164" s="321"/>
      <c r="E164" s="321"/>
      <c r="F164" s="321" t="s">
        <v>629</v>
      </c>
      <c r="G164" s="358"/>
      <c r="H164" s="359" t="s">
        <v>113</v>
      </c>
      <c r="I164" s="359" t="s">
        <v>55</v>
      </c>
      <c r="J164" s="321" t="s">
        <v>630</v>
      </c>
      <c r="K164" s="298"/>
    </row>
    <row r="165" ht="17.25" customHeight="1">
      <c r="B165" s="299"/>
      <c r="C165" s="323" t="s">
        <v>631</v>
      </c>
      <c r="D165" s="323"/>
      <c r="E165" s="323"/>
      <c r="F165" s="324" t="s">
        <v>632</v>
      </c>
      <c r="G165" s="360"/>
      <c r="H165" s="361"/>
      <c r="I165" s="361"/>
      <c r="J165" s="323" t="s">
        <v>633</v>
      </c>
      <c r="K165" s="301"/>
    </row>
    <row r="166" ht="5.25" customHeight="1">
      <c r="B166" s="329"/>
      <c r="C166" s="326"/>
      <c r="D166" s="326"/>
      <c r="E166" s="326"/>
      <c r="F166" s="326"/>
      <c r="G166" s="327"/>
      <c r="H166" s="326"/>
      <c r="I166" s="326"/>
      <c r="J166" s="326"/>
      <c r="K166" s="350"/>
    </row>
    <row r="167" ht="15" customHeight="1">
      <c r="B167" s="329"/>
      <c r="C167" s="307" t="s">
        <v>637</v>
      </c>
      <c r="D167" s="307"/>
      <c r="E167" s="307"/>
      <c r="F167" s="328" t="s">
        <v>634</v>
      </c>
      <c r="G167" s="307"/>
      <c r="H167" s="307" t="s">
        <v>673</v>
      </c>
      <c r="I167" s="307" t="s">
        <v>636</v>
      </c>
      <c r="J167" s="307">
        <v>120</v>
      </c>
      <c r="K167" s="350"/>
    </row>
    <row r="168" ht="15" customHeight="1">
      <c r="B168" s="329"/>
      <c r="C168" s="307" t="s">
        <v>682</v>
      </c>
      <c r="D168" s="307"/>
      <c r="E168" s="307"/>
      <c r="F168" s="328" t="s">
        <v>634</v>
      </c>
      <c r="G168" s="307"/>
      <c r="H168" s="307" t="s">
        <v>683</v>
      </c>
      <c r="I168" s="307" t="s">
        <v>636</v>
      </c>
      <c r="J168" s="307" t="s">
        <v>684</v>
      </c>
      <c r="K168" s="350"/>
    </row>
    <row r="169" ht="15" customHeight="1">
      <c r="B169" s="329"/>
      <c r="C169" s="307" t="s">
        <v>583</v>
      </c>
      <c r="D169" s="307"/>
      <c r="E169" s="307"/>
      <c r="F169" s="328" t="s">
        <v>634</v>
      </c>
      <c r="G169" s="307"/>
      <c r="H169" s="307" t="s">
        <v>700</v>
      </c>
      <c r="I169" s="307" t="s">
        <v>636</v>
      </c>
      <c r="J169" s="307" t="s">
        <v>684</v>
      </c>
      <c r="K169" s="350"/>
    </row>
    <row r="170" ht="15" customHeight="1">
      <c r="B170" s="329"/>
      <c r="C170" s="307" t="s">
        <v>639</v>
      </c>
      <c r="D170" s="307"/>
      <c r="E170" s="307"/>
      <c r="F170" s="328" t="s">
        <v>640</v>
      </c>
      <c r="G170" s="307"/>
      <c r="H170" s="307" t="s">
        <v>700</v>
      </c>
      <c r="I170" s="307" t="s">
        <v>636</v>
      </c>
      <c r="J170" s="307">
        <v>50</v>
      </c>
      <c r="K170" s="350"/>
    </row>
    <row r="171" ht="15" customHeight="1">
      <c r="B171" s="329"/>
      <c r="C171" s="307" t="s">
        <v>642</v>
      </c>
      <c r="D171" s="307"/>
      <c r="E171" s="307"/>
      <c r="F171" s="328" t="s">
        <v>634</v>
      </c>
      <c r="G171" s="307"/>
      <c r="H171" s="307" t="s">
        <v>700</v>
      </c>
      <c r="I171" s="307" t="s">
        <v>644</v>
      </c>
      <c r="J171" s="307"/>
      <c r="K171" s="350"/>
    </row>
    <row r="172" ht="15" customHeight="1">
      <c r="B172" s="329"/>
      <c r="C172" s="307" t="s">
        <v>653</v>
      </c>
      <c r="D172" s="307"/>
      <c r="E172" s="307"/>
      <c r="F172" s="328" t="s">
        <v>640</v>
      </c>
      <c r="G172" s="307"/>
      <c r="H172" s="307" t="s">
        <v>700</v>
      </c>
      <c r="I172" s="307" t="s">
        <v>636</v>
      </c>
      <c r="J172" s="307">
        <v>50</v>
      </c>
      <c r="K172" s="350"/>
    </row>
    <row r="173" ht="15" customHeight="1">
      <c r="B173" s="329"/>
      <c r="C173" s="307" t="s">
        <v>661</v>
      </c>
      <c r="D173" s="307"/>
      <c r="E173" s="307"/>
      <c r="F173" s="328" t="s">
        <v>640</v>
      </c>
      <c r="G173" s="307"/>
      <c r="H173" s="307" t="s">
        <v>700</v>
      </c>
      <c r="I173" s="307" t="s">
        <v>636</v>
      </c>
      <c r="J173" s="307">
        <v>50</v>
      </c>
      <c r="K173" s="350"/>
    </row>
    <row r="174" ht="15" customHeight="1">
      <c r="B174" s="329"/>
      <c r="C174" s="307" t="s">
        <v>659</v>
      </c>
      <c r="D174" s="307"/>
      <c r="E174" s="307"/>
      <c r="F174" s="328" t="s">
        <v>640</v>
      </c>
      <c r="G174" s="307"/>
      <c r="H174" s="307" t="s">
        <v>700</v>
      </c>
      <c r="I174" s="307" t="s">
        <v>636</v>
      </c>
      <c r="J174" s="307">
        <v>50</v>
      </c>
      <c r="K174" s="350"/>
    </row>
    <row r="175" ht="15" customHeight="1">
      <c r="B175" s="329"/>
      <c r="C175" s="307" t="s">
        <v>112</v>
      </c>
      <c r="D175" s="307"/>
      <c r="E175" s="307"/>
      <c r="F175" s="328" t="s">
        <v>634</v>
      </c>
      <c r="G175" s="307"/>
      <c r="H175" s="307" t="s">
        <v>701</v>
      </c>
      <c r="I175" s="307" t="s">
        <v>702</v>
      </c>
      <c r="J175" s="307"/>
      <c r="K175" s="350"/>
    </row>
    <row r="176" ht="15" customHeight="1">
      <c r="B176" s="329"/>
      <c r="C176" s="307" t="s">
        <v>55</v>
      </c>
      <c r="D176" s="307"/>
      <c r="E176" s="307"/>
      <c r="F176" s="328" t="s">
        <v>634</v>
      </c>
      <c r="G176" s="307"/>
      <c r="H176" s="307" t="s">
        <v>703</v>
      </c>
      <c r="I176" s="307" t="s">
        <v>704</v>
      </c>
      <c r="J176" s="307">
        <v>1</v>
      </c>
      <c r="K176" s="350"/>
    </row>
    <row r="177" ht="15" customHeight="1">
      <c r="B177" s="329"/>
      <c r="C177" s="307" t="s">
        <v>51</v>
      </c>
      <c r="D177" s="307"/>
      <c r="E177" s="307"/>
      <c r="F177" s="328" t="s">
        <v>634</v>
      </c>
      <c r="G177" s="307"/>
      <c r="H177" s="307" t="s">
        <v>705</v>
      </c>
      <c r="I177" s="307" t="s">
        <v>636</v>
      </c>
      <c r="J177" s="307">
        <v>20</v>
      </c>
      <c r="K177" s="350"/>
    </row>
    <row r="178" ht="15" customHeight="1">
      <c r="B178" s="329"/>
      <c r="C178" s="307" t="s">
        <v>113</v>
      </c>
      <c r="D178" s="307"/>
      <c r="E178" s="307"/>
      <c r="F178" s="328" t="s">
        <v>634</v>
      </c>
      <c r="G178" s="307"/>
      <c r="H178" s="307" t="s">
        <v>706</v>
      </c>
      <c r="I178" s="307" t="s">
        <v>636</v>
      </c>
      <c r="J178" s="307">
        <v>255</v>
      </c>
      <c r="K178" s="350"/>
    </row>
    <row r="179" ht="15" customHeight="1">
      <c r="B179" s="329"/>
      <c r="C179" s="307" t="s">
        <v>114</v>
      </c>
      <c r="D179" s="307"/>
      <c r="E179" s="307"/>
      <c r="F179" s="328" t="s">
        <v>634</v>
      </c>
      <c r="G179" s="307"/>
      <c r="H179" s="307" t="s">
        <v>599</v>
      </c>
      <c r="I179" s="307" t="s">
        <v>636</v>
      </c>
      <c r="J179" s="307">
        <v>10</v>
      </c>
      <c r="K179" s="350"/>
    </row>
    <row r="180" ht="15" customHeight="1">
      <c r="B180" s="329"/>
      <c r="C180" s="307" t="s">
        <v>115</v>
      </c>
      <c r="D180" s="307"/>
      <c r="E180" s="307"/>
      <c r="F180" s="328" t="s">
        <v>634</v>
      </c>
      <c r="G180" s="307"/>
      <c r="H180" s="307" t="s">
        <v>707</v>
      </c>
      <c r="I180" s="307" t="s">
        <v>668</v>
      </c>
      <c r="J180" s="307"/>
      <c r="K180" s="350"/>
    </row>
    <row r="181" ht="15" customHeight="1">
      <c r="B181" s="329"/>
      <c r="C181" s="307" t="s">
        <v>708</v>
      </c>
      <c r="D181" s="307"/>
      <c r="E181" s="307"/>
      <c r="F181" s="328" t="s">
        <v>634</v>
      </c>
      <c r="G181" s="307"/>
      <c r="H181" s="307" t="s">
        <v>709</v>
      </c>
      <c r="I181" s="307" t="s">
        <v>668</v>
      </c>
      <c r="J181" s="307"/>
      <c r="K181" s="350"/>
    </row>
    <row r="182" ht="15" customHeight="1">
      <c r="B182" s="329"/>
      <c r="C182" s="307" t="s">
        <v>697</v>
      </c>
      <c r="D182" s="307"/>
      <c r="E182" s="307"/>
      <c r="F182" s="328" t="s">
        <v>634</v>
      </c>
      <c r="G182" s="307"/>
      <c r="H182" s="307" t="s">
        <v>710</v>
      </c>
      <c r="I182" s="307" t="s">
        <v>668</v>
      </c>
      <c r="J182" s="307"/>
      <c r="K182" s="350"/>
    </row>
    <row r="183" ht="15" customHeight="1">
      <c r="B183" s="329"/>
      <c r="C183" s="307" t="s">
        <v>117</v>
      </c>
      <c r="D183" s="307"/>
      <c r="E183" s="307"/>
      <c r="F183" s="328" t="s">
        <v>640</v>
      </c>
      <c r="G183" s="307"/>
      <c r="H183" s="307" t="s">
        <v>711</v>
      </c>
      <c r="I183" s="307" t="s">
        <v>636</v>
      </c>
      <c r="J183" s="307">
        <v>50</v>
      </c>
      <c r="K183" s="350"/>
    </row>
    <row r="184" ht="15" customHeight="1">
      <c r="B184" s="329"/>
      <c r="C184" s="307" t="s">
        <v>712</v>
      </c>
      <c r="D184" s="307"/>
      <c r="E184" s="307"/>
      <c r="F184" s="328" t="s">
        <v>640</v>
      </c>
      <c r="G184" s="307"/>
      <c r="H184" s="307" t="s">
        <v>713</v>
      </c>
      <c r="I184" s="307" t="s">
        <v>714</v>
      </c>
      <c r="J184" s="307"/>
      <c r="K184" s="350"/>
    </row>
    <row r="185" ht="15" customHeight="1">
      <c r="B185" s="329"/>
      <c r="C185" s="307" t="s">
        <v>715</v>
      </c>
      <c r="D185" s="307"/>
      <c r="E185" s="307"/>
      <c r="F185" s="328" t="s">
        <v>640</v>
      </c>
      <c r="G185" s="307"/>
      <c r="H185" s="307" t="s">
        <v>716</v>
      </c>
      <c r="I185" s="307" t="s">
        <v>714</v>
      </c>
      <c r="J185" s="307"/>
      <c r="K185" s="350"/>
    </row>
    <row r="186" ht="15" customHeight="1">
      <c r="B186" s="329"/>
      <c r="C186" s="307" t="s">
        <v>717</v>
      </c>
      <c r="D186" s="307"/>
      <c r="E186" s="307"/>
      <c r="F186" s="328" t="s">
        <v>640</v>
      </c>
      <c r="G186" s="307"/>
      <c r="H186" s="307" t="s">
        <v>718</v>
      </c>
      <c r="I186" s="307" t="s">
        <v>714</v>
      </c>
      <c r="J186" s="307"/>
      <c r="K186" s="350"/>
    </row>
    <row r="187" ht="15" customHeight="1">
      <c r="B187" s="329"/>
      <c r="C187" s="362" t="s">
        <v>719</v>
      </c>
      <c r="D187" s="307"/>
      <c r="E187" s="307"/>
      <c r="F187" s="328" t="s">
        <v>640</v>
      </c>
      <c r="G187" s="307"/>
      <c r="H187" s="307" t="s">
        <v>720</v>
      </c>
      <c r="I187" s="307" t="s">
        <v>721</v>
      </c>
      <c r="J187" s="363" t="s">
        <v>722</v>
      </c>
      <c r="K187" s="350"/>
    </row>
    <row r="188" ht="15" customHeight="1">
      <c r="B188" s="329"/>
      <c r="C188" s="313" t="s">
        <v>40</v>
      </c>
      <c r="D188" s="307"/>
      <c r="E188" s="307"/>
      <c r="F188" s="328" t="s">
        <v>634</v>
      </c>
      <c r="G188" s="307"/>
      <c r="H188" s="303" t="s">
        <v>723</v>
      </c>
      <c r="I188" s="307" t="s">
        <v>724</v>
      </c>
      <c r="J188" s="307"/>
      <c r="K188" s="350"/>
    </row>
    <row r="189" ht="15" customHeight="1">
      <c r="B189" s="329"/>
      <c r="C189" s="313" t="s">
        <v>725</v>
      </c>
      <c r="D189" s="307"/>
      <c r="E189" s="307"/>
      <c r="F189" s="328" t="s">
        <v>634</v>
      </c>
      <c r="G189" s="307"/>
      <c r="H189" s="307" t="s">
        <v>726</v>
      </c>
      <c r="I189" s="307" t="s">
        <v>668</v>
      </c>
      <c r="J189" s="307"/>
      <c r="K189" s="350"/>
    </row>
    <row r="190" ht="15" customHeight="1">
      <c r="B190" s="329"/>
      <c r="C190" s="313" t="s">
        <v>727</v>
      </c>
      <c r="D190" s="307"/>
      <c r="E190" s="307"/>
      <c r="F190" s="328" t="s">
        <v>634</v>
      </c>
      <c r="G190" s="307"/>
      <c r="H190" s="307" t="s">
        <v>728</v>
      </c>
      <c r="I190" s="307" t="s">
        <v>668</v>
      </c>
      <c r="J190" s="307"/>
      <c r="K190" s="350"/>
    </row>
    <row r="191" ht="15" customHeight="1">
      <c r="B191" s="329"/>
      <c r="C191" s="313" t="s">
        <v>729</v>
      </c>
      <c r="D191" s="307"/>
      <c r="E191" s="307"/>
      <c r="F191" s="328" t="s">
        <v>640</v>
      </c>
      <c r="G191" s="307"/>
      <c r="H191" s="307" t="s">
        <v>730</v>
      </c>
      <c r="I191" s="307" t="s">
        <v>668</v>
      </c>
      <c r="J191" s="307"/>
      <c r="K191" s="350"/>
    </row>
    <row r="192" ht="15" customHeight="1">
      <c r="B192" s="356"/>
      <c r="C192" s="364"/>
      <c r="D192" s="338"/>
      <c r="E192" s="338"/>
      <c r="F192" s="338"/>
      <c r="G192" s="338"/>
      <c r="H192" s="338"/>
      <c r="I192" s="338"/>
      <c r="J192" s="338"/>
      <c r="K192" s="357"/>
    </row>
    <row r="193" ht="18.75" customHeight="1">
      <c r="B193" s="303"/>
      <c r="C193" s="307"/>
      <c r="D193" s="307"/>
      <c r="E193" s="307"/>
      <c r="F193" s="328"/>
      <c r="G193" s="307"/>
      <c r="H193" s="307"/>
      <c r="I193" s="307"/>
      <c r="J193" s="307"/>
      <c r="K193" s="303"/>
    </row>
    <row r="194" ht="18.75" customHeight="1">
      <c r="B194" s="303"/>
      <c r="C194" s="307"/>
      <c r="D194" s="307"/>
      <c r="E194" s="307"/>
      <c r="F194" s="328"/>
      <c r="G194" s="307"/>
      <c r="H194" s="307"/>
      <c r="I194" s="307"/>
      <c r="J194" s="307"/>
      <c r="K194" s="303"/>
    </row>
    <row r="195" ht="18.75" customHeight="1">
      <c r="B195" s="314"/>
      <c r="C195" s="314"/>
      <c r="D195" s="314"/>
      <c r="E195" s="314"/>
      <c r="F195" s="314"/>
      <c r="G195" s="314"/>
      <c r="H195" s="314"/>
      <c r="I195" s="314"/>
      <c r="J195" s="314"/>
      <c r="K195" s="314"/>
    </row>
    <row r="196" ht="13.5">
      <c r="B196" s="293"/>
      <c r="C196" s="294"/>
      <c r="D196" s="294"/>
      <c r="E196" s="294"/>
      <c r="F196" s="294"/>
      <c r="G196" s="294"/>
      <c r="H196" s="294"/>
      <c r="I196" s="294"/>
      <c r="J196" s="294"/>
      <c r="K196" s="295"/>
    </row>
    <row r="197" ht="21">
      <c r="B197" s="296"/>
      <c r="C197" s="297" t="s">
        <v>731</v>
      </c>
      <c r="D197" s="297"/>
      <c r="E197" s="297"/>
      <c r="F197" s="297"/>
      <c r="G197" s="297"/>
      <c r="H197" s="297"/>
      <c r="I197" s="297"/>
      <c r="J197" s="297"/>
      <c r="K197" s="298"/>
    </row>
    <row r="198" ht="25.5" customHeight="1">
      <c r="B198" s="296"/>
      <c r="C198" s="365" t="s">
        <v>732</v>
      </c>
      <c r="D198" s="365"/>
      <c r="E198" s="365"/>
      <c r="F198" s="365" t="s">
        <v>733</v>
      </c>
      <c r="G198" s="366"/>
      <c r="H198" s="365" t="s">
        <v>734</v>
      </c>
      <c r="I198" s="365"/>
      <c r="J198" s="365"/>
      <c r="K198" s="298"/>
    </row>
    <row r="199" ht="5.25" customHeight="1">
      <c r="B199" s="329"/>
      <c r="C199" s="326"/>
      <c r="D199" s="326"/>
      <c r="E199" s="326"/>
      <c r="F199" s="326"/>
      <c r="G199" s="307"/>
      <c r="H199" s="326"/>
      <c r="I199" s="326"/>
      <c r="J199" s="326"/>
      <c r="K199" s="350"/>
    </row>
    <row r="200" ht="15" customHeight="1">
      <c r="B200" s="329"/>
      <c r="C200" s="307" t="s">
        <v>724</v>
      </c>
      <c r="D200" s="307"/>
      <c r="E200" s="307"/>
      <c r="F200" s="328" t="s">
        <v>41</v>
      </c>
      <c r="G200" s="307"/>
      <c r="H200" s="307" t="s">
        <v>735</v>
      </c>
      <c r="I200" s="307"/>
      <c r="J200" s="307"/>
      <c r="K200" s="350"/>
    </row>
    <row r="201" ht="15" customHeight="1">
      <c r="B201" s="329"/>
      <c r="C201" s="335"/>
      <c r="D201" s="307"/>
      <c r="E201" s="307"/>
      <c r="F201" s="328" t="s">
        <v>42</v>
      </c>
      <c r="G201" s="307"/>
      <c r="H201" s="307" t="s">
        <v>736</v>
      </c>
      <c r="I201" s="307"/>
      <c r="J201" s="307"/>
      <c r="K201" s="350"/>
    </row>
    <row r="202" ht="15" customHeight="1">
      <c r="B202" s="329"/>
      <c r="C202" s="335"/>
      <c r="D202" s="307"/>
      <c r="E202" s="307"/>
      <c r="F202" s="328" t="s">
        <v>45</v>
      </c>
      <c r="G202" s="307"/>
      <c r="H202" s="307" t="s">
        <v>737</v>
      </c>
      <c r="I202" s="307"/>
      <c r="J202" s="307"/>
      <c r="K202" s="350"/>
    </row>
    <row r="203" ht="15" customHeight="1">
      <c r="B203" s="329"/>
      <c r="C203" s="307"/>
      <c r="D203" s="307"/>
      <c r="E203" s="307"/>
      <c r="F203" s="328" t="s">
        <v>43</v>
      </c>
      <c r="G203" s="307"/>
      <c r="H203" s="307" t="s">
        <v>738</v>
      </c>
      <c r="I203" s="307"/>
      <c r="J203" s="307"/>
      <c r="K203" s="350"/>
    </row>
    <row r="204" ht="15" customHeight="1">
      <c r="B204" s="329"/>
      <c r="C204" s="307"/>
      <c r="D204" s="307"/>
      <c r="E204" s="307"/>
      <c r="F204" s="328" t="s">
        <v>44</v>
      </c>
      <c r="G204" s="307"/>
      <c r="H204" s="307" t="s">
        <v>739</v>
      </c>
      <c r="I204" s="307"/>
      <c r="J204" s="307"/>
      <c r="K204" s="350"/>
    </row>
    <row r="205" ht="15" customHeight="1">
      <c r="B205" s="329"/>
      <c r="C205" s="307"/>
      <c r="D205" s="307"/>
      <c r="E205" s="307"/>
      <c r="F205" s="328"/>
      <c r="G205" s="307"/>
      <c r="H205" s="307"/>
      <c r="I205" s="307"/>
      <c r="J205" s="307"/>
      <c r="K205" s="350"/>
    </row>
    <row r="206" ht="15" customHeight="1">
      <c r="B206" s="329"/>
      <c r="C206" s="307" t="s">
        <v>680</v>
      </c>
      <c r="D206" s="307"/>
      <c r="E206" s="307"/>
      <c r="F206" s="328" t="s">
        <v>576</v>
      </c>
      <c r="G206" s="307"/>
      <c r="H206" s="307" t="s">
        <v>740</v>
      </c>
      <c r="I206" s="307"/>
      <c r="J206" s="307"/>
      <c r="K206" s="350"/>
    </row>
    <row r="207" ht="15" customHeight="1">
      <c r="B207" s="329"/>
      <c r="C207" s="335"/>
      <c r="D207" s="307"/>
      <c r="E207" s="307"/>
      <c r="F207" s="328" t="s">
        <v>579</v>
      </c>
      <c r="G207" s="307"/>
      <c r="H207" s="307" t="s">
        <v>580</v>
      </c>
      <c r="I207" s="307"/>
      <c r="J207" s="307"/>
      <c r="K207" s="350"/>
    </row>
    <row r="208" ht="15" customHeight="1">
      <c r="B208" s="329"/>
      <c r="C208" s="307"/>
      <c r="D208" s="307"/>
      <c r="E208" s="307"/>
      <c r="F208" s="328" t="s">
        <v>77</v>
      </c>
      <c r="G208" s="307"/>
      <c r="H208" s="307" t="s">
        <v>741</v>
      </c>
      <c r="I208" s="307"/>
      <c r="J208" s="307"/>
      <c r="K208" s="350"/>
    </row>
    <row r="209" ht="15" customHeight="1">
      <c r="B209" s="367"/>
      <c r="C209" s="335"/>
      <c r="D209" s="335"/>
      <c r="E209" s="335"/>
      <c r="F209" s="328" t="s">
        <v>86</v>
      </c>
      <c r="G209" s="313"/>
      <c r="H209" s="354" t="s">
        <v>85</v>
      </c>
      <c r="I209" s="354"/>
      <c r="J209" s="354"/>
      <c r="K209" s="368"/>
    </row>
    <row r="210" ht="15" customHeight="1">
      <c r="B210" s="367"/>
      <c r="C210" s="335"/>
      <c r="D210" s="335"/>
      <c r="E210" s="335"/>
      <c r="F210" s="328" t="s">
        <v>581</v>
      </c>
      <c r="G210" s="313"/>
      <c r="H210" s="354" t="s">
        <v>742</v>
      </c>
      <c r="I210" s="354"/>
      <c r="J210" s="354"/>
      <c r="K210" s="368"/>
    </row>
    <row r="211" ht="15" customHeight="1">
      <c r="B211" s="367"/>
      <c r="C211" s="335"/>
      <c r="D211" s="335"/>
      <c r="E211" s="335"/>
      <c r="F211" s="369"/>
      <c r="G211" s="313"/>
      <c r="H211" s="370"/>
      <c r="I211" s="370"/>
      <c r="J211" s="370"/>
      <c r="K211" s="368"/>
    </row>
    <row r="212" ht="15" customHeight="1">
      <c r="B212" s="367"/>
      <c r="C212" s="307" t="s">
        <v>704</v>
      </c>
      <c r="D212" s="335"/>
      <c r="E212" s="335"/>
      <c r="F212" s="328">
        <v>1</v>
      </c>
      <c r="G212" s="313"/>
      <c r="H212" s="354" t="s">
        <v>743</v>
      </c>
      <c r="I212" s="354"/>
      <c r="J212" s="354"/>
      <c r="K212" s="368"/>
    </row>
    <row r="213" ht="15" customHeight="1">
      <c r="B213" s="367"/>
      <c r="C213" s="335"/>
      <c r="D213" s="335"/>
      <c r="E213" s="335"/>
      <c r="F213" s="328">
        <v>2</v>
      </c>
      <c r="G213" s="313"/>
      <c r="H213" s="354" t="s">
        <v>744</v>
      </c>
      <c r="I213" s="354"/>
      <c r="J213" s="354"/>
      <c r="K213" s="368"/>
    </row>
    <row r="214" ht="15" customHeight="1">
      <c r="B214" s="367"/>
      <c r="C214" s="335"/>
      <c r="D214" s="335"/>
      <c r="E214" s="335"/>
      <c r="F214" s="328">
        <v>3</v>
      </c>
      <c r="G214" s="313"/>
      <c r="H214" s="354" t="s">
        <v>745</v>
      </c>
      <c r="I214" s="354"/>
      <c r="J214" s="354"/>
      <c r="K214" s="368"/>
    </row>
    <row r="215" ht="15" customHeight="1">
      <c r="B215" s="367"/>
      <c r="C215" s="335"/>
      <c r="D215" s="335"/>
      <c r="E215" s="335"/>
      <c r="F215" s="328">
        <v>4</v>
      </c>
      <c r="G215" s="313"/>
      <c r="H215" s="354" t="s">
        <v>746</v>
      </c>
      <c r="I215" s="354"/>
      <c r="J215" s="354"/>
      <c r="K215" s="368"/>
    </row>
    <row r="216" ht="12.75" customHeight="1">
      <c r="B216" s="371"/>
      <c r="C216" s="372"/>
      <c r="D216" s="372"/>
      <c r="E216" s="372"/>
      <c r="F216" s="372"/>
      <c r="G216" s="372"/>
      <c r="H216" s="372"/>
      <c r="I216" s="372"/>
      <c r="J216" s="372"/>
      <c r="K216" s="373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LAPTOP-42K2DIUD\Květa Krásná</dc:creator>
  <cp:lastModifiedBy>LAPTOP-42K2DIUD\Květa Krásná</cp:lastModifiedBy>
  <dcterms:created xsi:type="dcterms:W3CDTF">2018-06-27T16:43:25Z</dcterms:created>
  <dcterms:modified xsi:type="dcterms:W3CDTF">2018-06-27T16:43:30Z</dcterms:modified>
</cp:coreProperties>
</file>